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Ctas. P. Pagar Sup. 31-12-2016 " sheetId="2" r:id="rId1"/>
  </sheets>
  <calcPr calcId="145621"/>
</workbook>
</file>

<file path=xl/calcChain.xml><?xml version="1.0" encoding="utf-8"?>
<calcChain xmlns="http://schemas.openxmlformats.org/spreadsheetml/2006/main">
  <c r="J92" i="2" l="1"/>
  <c r="R92" i="2"/>
  <c r="S92" i="2"/>
  <c r="J91" i="2"/>
  <c r="R91" i="2"/>
  <c r="S91" i="2"/>
  <c r="J93" i="2"/>
  <c r="R93" i="2"/>
  <c r="S93" i="2"/>
  <c r="J94" i="2"/>
  <c r="R94" i="2"/>
  <c r="S94" i="2"/>
  <c r="J95" i="2"/>
  <c r="R95" i="2"/>
  <c r="S95" i="2"/>
  <c r="T92" i="2" l="1"/>
  <c r="T95" i="2"/>
  <c r="T93" i="2"/>
  <c r="T94" i="2"/>
  <c r="T91" i="2"/>
  <c r="J9" i="2" l="1"/>
  <c r="E123" i="2"/>
  <c r="F123" i="2"/>
  <c r="G123" i="2"/>
  <c r="H123" i="2"/>
  <c r="I123"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5" i="2"/>
  <c r="J76" i="2"/>
  <c r="J77" i="2"/>
  <c r="J78" i="2"/>
  <c r="J79" i="2"/>
  <c r="J80" i="2"/>
  <c r="J81" i="2"/>
  <c r="J82" i="2"/>
  <c r="J83" i="2"/>
  <c r="J84" i="2"/>
  <c r="J85" i="2"/>
  <c r="J86" i="2"/>
  <c r="J87" i="2"/>
  <c r="J88" i="2"/>
  <c r="J89" i="2"/>
  <c r="J90" i="2"/>
  <c r="J96" i="2"/>
  <c r="J97" i="2"/>
  <c r="J98" i="2"/>
  <c r="J99" i="2"/>
  <c r="J101" i="2"/>
  <c r="J102" i="2"/>
  <c r="J103" i="2"/>
  <c r="J104" i="2"/>
  <c r="J105" i="2"/>
  <c r="J106" i="2"/>
  <c r="J107" i="2"/>
  <c r="J108" i="2"/>
  <c r="J109" i="2"/>
  <c r="J110" i="2"/>
  <c r="J111" i="2"/>
  <c r="J112" i="2"/>
  <c r="J113" i="2"/>
  <c r="J114" i="2"/>
  <c r="J115" i="2"/>
  <c r="J116" i="2"/>
  <c r="J117" i="2"/>
  <c r="J118" i="2"/>
  <c r="J119" i="2"/>
  <c r="J120" i="2"/>
  <c r="J121" i="2"/>
  <c r="J122" i="2"/>
  <c r="S10" i="2" l="1"/>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9" i="2"/>
  <c r="R10" i="2" l="1"/>
  <c r="T10" i="2" s="1"/>
  <c r="R11" i="2"/>
  <c r="T11" i="2" s="1"/>
  <c r="R12" i="2"/>
  <c r="T12" i="2" s="1"/>
  <c r="R13" i="2"/>
  <c r="T13" i="2" s="1"/>
  <c r="R14" i="2"/>
  <c r="T14" i="2" s="1"/>
  <c r="R15" i="2"/>
  <c r="T15" i="2" s="1"/>
  <c r="R16" i="2"/>
  <c r="T16" i="2" s="1"/>
  <c r="R17" i="2"/>
  <c r="T17" i="2" s="1"/>
  <c r="R18" i="2"/>
  <c r="T18" i="2" s="1"/>
  <c r="R19" i="2"/>
  <c r="T19" i="2" s="1"/>
  <c r="R20" i="2"/>
  <c r="T20" i="2" s="1"/>
  <c r="R21" i="2"/>
  <c r="T21" i="2" s="1"/>
  <c r="R22" i="2"/>
  <c r="T22" i="2" s="1"/>
  <c r="R23" i="2"/>
  <c r="T23" i="2" s="1"/>
  <c r="R24" i="2"/>
  <c r="T24" i="2" s="1"/>
  <c r="R25" i="2"/>
  <c r="T25" i="2" s="1"/>
  <c r="R26" i="2"/>
  <c r="T26" i="2" s="1"/>
  <c r="R27" i="2"/>
  <c r="T27" i="2" s="1"/>
  <c r="R28" i="2"/>
  <c r="T28" i="2" s="1"/>
  <c r="R29" i="2"/>
  <c r="T29" i="2" s="1"/>
  <c r="R30" i="2"/>
  <c r="T30" i="2" s="1"/>
  <c r="R31" i="2"/>
  <c r="T31" i="2" s="1"/>
  <c r="R32" i="2"/>
  <c r="T32" i="2" s="1"/>
  <c r="R33" i="2"/>
  <c r="T33" i="2" s="1"/>
  <c r="R34" i="2"/>
  <c r="T34" i="2" s="1"/>
  <c r="R35" i="2"/>
  <c r="T35" i="2" s="1"/>
  <c r="R36" i="2"/>
  <c r="T36" i="2" s="1"/>
  <c r="R37" i="2"/>
  <c r="T37" i="2" s="1"/>
  <c r="R38" i="2"/>
  <c r="T38" i="2" s="1"/>
  <c r="R39" i="2"/>
  <c r="T39" i="2" s="1"/>
  <c r="R40" i="2"/>
  <c r="T40" i="2" s="1"/>
  <c r="R41" i="2"/>
  <c r="T41" i="2" s="1"/>
  <c r="R42" i="2"/>
  <c r="T42" i="2" s="1"/>
  <c r="R43" i="2"/>
  <c r="T43" i="2" s="1"/>
  <c r="R44" i="2"/>
  <c r="T44" i="2" s="1"/>
  <c r="R45" i="2"/>
  <c r="T45" i="2" s="1"/>
  <c r="R46" i="2"/>
  <c r="T46" i="2" s="1"/>
  <c r="R47" i="2"/>
  <c r="T47" i="2" s="1"/>
  <c r="R48" i="2"/>
  <c r="T48" i="2" s="1"/>
  <c r="R49" i="2"/>
  <c r="T49" i="2" s="1"/>
  <c r="R50" i="2"/>
  <c r="T50" i="2" s="1"/>
  <c r="R51" i="2"/>
  <c r="T51" i="2" s="1"/>
  <c r="R52" i="2"/>
  <c r="T52" i="2" s="1"/>
  <c r="R53" i="2"/>
  <c r="T53" i="2" s="1"/>
  <c r="R54" i="2"/>
  <c r="T54" i="2" s="1"/>
  <c r="R55" i="2"/>
  <c r="T55" i="2" s="1"/>
  <c r="R56" i="2"/>
  <c r="T56" i="2" s="1"/>
  <c r="R57" i="2"/>
  <c r="T57" i="2" s="1"/>
  <c r="R58" i="2"/>
  <c r="T58" i="2" s="1"/>
  <c r="R59" i="2"/>
  <c r="T59" i="2" s="1"/>
  <c r="R60" i="2"/>
  <c r="T60" i="2" s="1"/>
  <c r="R61" i="2"/>
  <c r="T61" i="2" s="1"/>
  <c r="R62" i="2"/>
  <c r="T62" i="2" s="1"/>
  <c r="R63" i="2"/>
  <c r="T63" i="2" s="1"/>
  <c r="R64" i="2"/>
  <c r="T64" i="2" s="1"/>
  <c r="R65" i="2"/>
  <c r="T65" i="2" s="1"/>
  <c r="R66" i="2"/>
  <c r="T66" i="2" s="1"/>
  <c r="R67" i="2"/>
  <c r="T67" i="2" s="1"/>
  <c r="R68" i="2"/>
  <c r="T68" i="2" s="1"/>
  <c r="R69" i="2"/>
  <c r="T69" i="2" s="1"/>
  <c r="R70" i="2"/>
  <c r="T70" i="2" s="1"/>
  <c r="R71" i="2"/>
  <c r="T71" i="2" s="1"/>
  <c r="R72" i="2"/>
  <c r="T72" i="2" s="1"/>
  <c r="R73" i="2"/>
  <c r="T73" i="2" s="1"/>
  <c r="R74" i="2"/>
  <c r="T74" i="2" s="1"/>
  <c r="R75" i="2"/>
  <c r="T75" i="2" s="1"/>
  <c r="R76" i="2"/>
  <c r="T76" i="2" s="1"/>
  <c r="R77" i="2"/>
  <c r="T77" i="2" s="1"/>
  <c r="R78" i="2"/>
  <c r="T78" i="2" s="1"/>
  <c r="R79" i="2"/>
  <c r="T79" i="2" s="1"/>
  <c r="R80" i="2"/>
  <c r="T80" i="2" s="1"/>
  <c r="R81" i="2"/>
  <c r="T81" i="2" s="1"/>
  <c r="R82" i="2"/>
  <c r="T82" i="2" s="1"/>
  <c r="R83" i="2"/>
  <c r="T83" i="2" s="1"/>
  <c r="R84" i="2"/>
  <c r="T84" i="2" s="1"/>
  <c r="R85" i="2"/>
  <c r="T85" i="2" s="1"/>
  <c r="R86" i="2"/>
  <c r="T86" i="2" s="1"/>
  <c r="R87" i="2"/>
  <c r="T87" i="2" s="1"/>
  <c r="R88" i="2"/>
  <c r="T88" i="2" s="1"/>
  <c r="R89" i="2"/>
  <c r="T89" i="2" s="1"/>
  <c r="R90" i="2"/>
  <c r="T90" i="2" s="1"/>
  <c r="R96" i="2"/>
  <c r="T96" i="2" s="1"/>
  <c r="R97" i="2"/>
  <c r="T97" i="2" s="1"/>
  <c r="R98" i="2"/>
  <c r="T98" i="2" s="1"/>
  <c r="R99" i="2"/>
  <c r="T99" i="2" s="1"/>
  <c r="R101" i="2"/>
  <c r="T101" i="2" s="1"/>
  <c r="R102" i="2"/>
  <c r="T102" i="2" s="1"/>
  <c r="R103" i="2"/>
  <c r="T103" i="2" s="1"/>
  <c r="R104" i="2"/>
  <c r="T104" i="2" s="1"/>
  <c r="R105" i="2"/>
  <c r="T105" i="2" s="1"/>
  <c r="R106" i="2"/>
  <c r="T106" i="2" s="1"/>
  <c r="R107" i="2"/>
  <c r="T107" i="2" s="1"/>
  <c r="R108" i="2"/>
  <c r="T108" i="2" s="1"/>
  <c r="R109" i="2"/>
  <c r="T109" i="2" s="1"/>
  <c r="R110" i="2"/>
  <c r="T110" i="2" s="1"/>
  <c r="R111" i="2"/>
  <c r="T111" i="2" s="1"/>
  <c r="R112" i="2"/>
  <c r="T112" i="2" s="1"/>
  <c r="R113" i="2"/>
  <c r="T113" i="2" s="1"/>
  <c r="R114" i="2"/>
  <c r="T114" i="2" s="1"/>
  <c r="R115" i="2"/>
  <c r="T115" i="2" s="1"/>
  <c r="R116" i="2"/>
  <c r="T116" i="2" s="1"/>
  <c r="R117" i="2"/>
  <c r="T117" i="2" s="1"/>
  <c r="R118" i="2"/>
  <c r="T118" i="2" s="1"/>
  <c r="R119" i="2"/>
  <c r="T119" i="2" s="1"/>
  <c r="R120" i="2"/>
  <c r="T120" i="2" s="1"/>
  <c r="R121" i="2"/>
  <c r="T121" i="2" s="1"/>
  <c r="R122" i="2"/>
  <c r="T122" i="2" s="1"/>
  <c r="R9" i="2"/>
  <c r="T9" i="2" s="1"/>
  <c r="N123" i="2"/>
  <c r="O123" i="2"/>
  <c r="P123" i="2"/>
  <c r="M123" i="2"/>
  <c r="P124" i="2" l="1"/>
  <c r="D100" i="2"/>
  <c r="J100" i="2" s="1"/>
  <c r="J123" i="2" s="1"/>
  <c r="R100" i="2" l="1"/>
  <c r="T100" i="2" s="1"/>
  <c r="D123" i="2"/>
  <c r="P125" i="2" s="1"/>
</calcChain>
</file>

<file path=xl/sharedStrings.xml><?xml version="1.0" encoding="utf-8"?>
<sst xmlns="http://schemas.openxmlformats.org/spreadsheetml/2006/main" count="425" uniqueCount="252">
  <si>
    <t>FACTURA No.</t>
  </si>
  <si>
    <t>NOMBRE PROVEEDOR</t>
  </si>
  <si>
    <t xml:space="preserve">DESCRIPCION </t>
  </si>
  <si>
    <t>VALOR RD$</t>
  </si>
  <si>
    <t>FECHA DE VENCIMIENTO</t>
  </si>
  <si>
    <t>FECHA DE DOCUMENTO</t>
  </si>
  <si>
    <t>TOTAL GENERAL</t>
  </si>
  <si>
    <t xml:space="preserve">  </t>
  </si>
  <si>
    <t>CODIA</t>
  </si>
  <si>
    <t>RETENCION DE ITBIS</t>
  </si>
  <si>
    <t>TOTAL MONTO BRUTO</t>
  </si>
  <si>
    <t>AL 31 DE DICIEMBRE DEL 2016</t>
  </si>
  <si>
    <t>A010010011500000012</t>
  </si>
  <si>
    <t>50 EJEMPLARES CODIGO DE TRAB.</t>
  </si>
  <si>
    <t>A010010011500000002</t>
  </si>
  <si>
    <t>A010010011500000003</t>
  </si>
  <si>
    <t>A010010011500000793</t>
  </si>
  <si>
    <t>A010010011500000903</t>
  </si>
  <si>
    <t>TRANSPORTACION DE VALORES</t>
  </si>
  <si>
    <t>A010010011500000930</t>
  </si>
  <si>
    <t>A010010011500000970</t>
  </si>
  <si>
    <t>A010010011500000977</t>
  </si>
  <si>
    <t>A010010011500001002</t>
  </si>
  <si>
    <t>A010010011500001026</t>
  </si>
  <si>
    <t>A010010011500001048</t>
  </si>
  <si>
    <t>A010010011500001070</t>
  </si>
  <si>
    <t>A010010011500001095</t>
  </si>
  <si>
    <t>A010010011500001100</t>
  </si>
  <si>
    <t>A010010011500001121</t>
  </si>
  <si>
    <t>A010010011500001142</t>
  </si>
  <si>
    <t>A010010011500001166</t>
  </si>
  <si>
    <t>A010010011500001168</t>
  </si>
  <si>
    <t>A010010011500001191</t>
  </si>
  <si>
    <t>A010010011500001197</t>
  </si>
  <si>
    <t>A010010011500001220</t>
  </si>
  <si>
    <t>A010010011500001243</t>
  </si>
  <si>
    <t>A010010011500001275</t>
  </si>
  <si>
    <t>A010010011500001308</t>
  </si>
  <si>
    <t>A010010011500001469</t>
  </si>
  <si>
    <t>A010010011500001474</t>
  </si>
  <si>
    <t>A010010011500001477</t>
  </si>
  <si>
    <t>A010010011500001482</t>
  </si>
  <si>
    <t>A010010011500001485</t>
  </si>
  <si>
    <t>A010010011500001487</t>
  </si>
  <si>
    <t>A010010011500001490</t>
  </si>
  <si>
    <t>A010010011500001496</t>
  </si>
  <si>
    <t>A010010011500001502</t>
  </si>
  <si>
    <t>A010010011500001508</t>
  </si>
  <si>
    <t>A010010011500001512</t>
  </si>
  <si>
    <t>A010010011500001522</t>
  </si>
  <si>
    <t>A010010011500001524</t>
  </si>
  <si>
    <t>A010010011500001528</t>
  </si>
  <si>
    <t>A010010011500001533</t>
  </si>
  <si>
    <t>A010010011500001538</t>
  </si>
  <si>
    <t>A010010011500001546</t>
  </si>
  <si>
    <t>A010010011500001554</t>
  </si>
  <si>
    <t>A010010011500001566</t>
  </si>
  <si>
    <t>A010010011500001570</t>
  </si>
  <si>
    <t>A010010011500001597</t>
  </si>
  <si>
    <t>A010010011500001601</t>
  </si>
  <si>
    <t>A010010011500001605</t>
  </si>
  <si>
    <t>A010010011500001621</t>
  </si>
  <si>
    <t>A010010011500001623</t>
  </si>
  <si>
    <t>A010010011500001637</t>
  </si>
  <si>
    <t>A010010011500001542</t>
  </si>
  <si>
    <t>A010010011500001550</t>
  </si>
  <si>
    <t>A010010011500000110</t>
  </si>
  <si>
    <t>A010010011500000112</t>
  </si>
  <si>
    <t>COLABORACION ECONOMICA</t>
  </si>
  <si>
    <t>CEI-RD</t>
  </si>
  <si>
    <t>A010010011500000294</t>
  </si>
  <si>
    <t>CENTRO COMERCIAL CORAL MALL</t>
  </si>
  <si>
    <t>A010010011500000956</t>
  </si>
  <si>
    <t>A010010011500003341</t>
  </si>
  <si>
    <t>COMPU-OFFICE DOMINICANA SRL</t>
  </si>
  <si>
    <t>A010010011500000005.</t>
  </si>
  <si>
    <t>DASERVICE AUTO</t>
  </si>
  <si>
    <t>A010010011500000162</t>
  </si>
  <si>
    <t>A010010011500000078</t>
  </si>
  <si>
    <t>DOREP MEDIOS, SRL</t>
  </si>
  <si>
    <t>A010010011500000079</t>
  </si>
  <si>
    <t>A010010011500000080</t>
  </si>
  <si>
    <t>A010010011500000081</t>
  </si>
  <si>
    <t>A010010011500000077</t>
  </si>
  <si>
    <t>A010010011500013988.</t>
  </si>
  <si>
    <t>EDITORA HOY, C. POR A.</t>
  </si>
  <si>
    <t>A010010011500000547</t>
  </si>
  <si>
    <t>ELECTROMECANICA GARCIA, SRL</t>
  </si>
  <si>
    <t>A010010011500000584</t>
  </si>
  <si>
    <t>A010010011500000585</t>
  </si>
  <si>
    <t>A010010011500000144</t>
  </si>
  <si>
    <t>EMILIO PEREZ</t>
  </si>
  <si>
    <t>A010010011500000145</t>
  </si>
  <si>
    <t>A010010011500000146.</t>
  </si>
  <si>
    <t>A010010011500000010.</t>
  </si>
  <si>
    <t>ENMANUEL DE JESUS MENDOZA</t>
  </si>
  <si>
    <t>DA-1-2016-1319</t>
  </si>
  <si>
    <t>ENRIQUE ANTONIO NUÑEZ</t>
  </si>
  <si>
    <t>EVOLUTION R&amp;G, SRL</t>
  </si>
  <si>
    <t>A010010011500000054</t>
  </si>
  <si>
    <t>A010010011500000056</t>
  </si>
  <si>
    <t>A010010011500000057</t>
  </si>
  <si>
    <t>MANT. REP. NISSAN FRONTIER</t>
  </si>
  <si>
    <r>
      <rPr>
        <sz val="9"/>
        <rFont val="Arial"/>
        <family val="2"/>
      </rPr>
      <t>GRUPO DE MEDIOS PANORAMA
GMP, SRL</t>
    </r>
  </si>
  <si>
    <t>A010010011500000223</t>
  </si>
  <si>
    <t>NCF VARIOS. VER NOT</t>
  </si>
  <si>
    <t>GRUPO MORLA SRL</t>
  </si>
  <si>
    <t>A010010011500001764</t>
  </si>
  <si>
    <t>GTG INDUSTRIAL, S.R.L.</t>
  </si>
  <si>
    <t>A010010011500001765</t>
  </si>
  <si>
    <t>A010010011500001781</t>
  </si>
  <si>
    <t>JENMARIP SRL</t>
  </si>
  <si>
    <t>A010010011500000482</t>
  </si>
  <si>
    <t>JOSE AGUSTIN GARCIA PEREZ</t>
  </si>
  <si>
    <t>P010010011502872424</t>
  </si>
  <si>
    <t>A010010011500000024</t>
  </si>
  <si>
    <t>A010010011500000486</t>
  </si>
  <si>
    <t>JUMARGA S R L</t>
  </si>
  <si>
    <t>A010010011500000492</t>
  </si>
  <si>
    <t>A010010011500000751</t>
  </si>
  <si>
    <r>
      <rPr>
        <sz val="9"/>
        <rFont val="Arial"/>
        <family val="2"/>
      </rPr>
      <t>MULTIFOODS GM DOMINICANA,
SRL</t>
    </r>
  </si>
  <si>
    <t>A010010011500000407</t>
  </si>
  <si>
    <t>O&amp;G ENTERPRISE GROUP SRL</t>
  </si>
  <si>
    <t>A010010011500002347</t>
  </si>
  <si>
    <t>OD DOMINICANA CORP</t>
  </si>
  <si>
    <t>A010010011500002360</t>
  </si>
  <si>
    <t>OFFITEK, SRL</t>
  </si>
  <si>
    <t>A010010011500013048</t>
  </si>
  <si>
    <t>A010010011500013048.</t>
  </si>
  <si>
    <t>A010010011500000620</t>
  </si>
  <si>
    <t>PRIMICIAS SRL</t>
  </si>
  <si>
    <t>A010010011500000428</t>
  </si>
  <si>
    <t>PRISMA, SRL</t>
  </si>
  <si>
    <r>
      <rPr>
        <sz val="9"/>
        <rFont val="Arial"/>
        <family val="2"/>
      </rPr>
      <t>PRODUCTIVE BUSINESS
SOLUTIONS DOMINI</t>
    </r>
  </si>
  <si>
    <t>A030030011500002178</t>
  </si>
  <si>
    <t>PRODUCTORA LEDESMA SRL</t>
  </si>
  <si>
    <t>A010010011500000385</t>
  </si>
  <si>
    <t>PRODUCTORA LMO</t>
  </si>
  <si>
    <t>A010010011500000386</t>
  </si>
  <si>
    <t>PUBLICACIONES AHORA, C. POR A.,</t>
  </si>
  <si>
    <t>A010010011500009173</t>
  </si>
  <si>
    <t>BOLETIN, 1RA QUINCENA DIC.2016</t>
  </si>
  <si>
    <t>A010010011500000521</t>
  </si>
  <si>
    <t>RADIO &amp; TECNICA, SRL</t>
  </si>
  <si>
    <t>RADIO NET, SRL</t>
  </si>
  <si>
    <t>A010010011500000708</t>
  </si>
  <si>
    <t>A010010011500000709</t>
  </si>
  <si>
    <t>A010010011500000710</t>
  </si>
  <si>
    <t>SINTESIS SRL</t>
  </si>
  <si>
    <t>A010010011500000082</t>
  </si>
  <si>
    <t>A010010011500000157</t>
  </si>
  <si>
    <t>SITCORP, SRL</t>
  </si>
  <si>
    <t>SUNIX PETROLEUM, SRL</t>
  </si>
  <si>
    <t>A010010511500004862</t>
  </si>
  <si>
    <t>TERRENO SATGO.</t>
  </si>
  <si>
    <t>SUPERINTENDENCIA DE SEGUROS</t>
  </si>
  <si>
    <t>SYNTES, SRL</t>
  </si>
  <si>
    <t>A060020011500003057</t>
  </si>
  <si>
    <t>A010010011500004380.</t>
  </si>
  <si>
    <t>TECNI-PISOS S A</t>
  </si>
  <si>
    <t>TECNOELITE SRL</t>
  </si>
  <si>
    <t>A010010011500000257</t>
  </si>
  <si>
    <t>WIND TELECOM, S.A.</t>
  </si>
  <si>
    <t>A020030011500011582</t>
  </si>
  <si>
    <t>A010020010100009944</t>
  </si>
  <si>
    <t>XOCOLAT, SRL</t>
  </si>
  <si>
    <t>$1,375.00</t>
  </si>
  <si>
    <t>PUBLICIDAD DICIEMBRE 2016</t>
  </si>
  <si>
    <t>RETENCION DE IMPUESTO SOBRE LA RENTA</t>
  </si>
  <si>
    <t>Período actual</t>
  </si>
  <si>
    <t>1 - 30 días</t>
  </si>
  <si>
    <t>- 60 días</t>
  </si>
  <si>
    <t>61 y más</t>
  </si>
  <si>
    <t>ALQUILER DE ESPACIO OFICINA REGIONAL ESTE DESDE OCTUBRE 2014-OCTUBRE 2015</t>
  </si>
  <si>
    <t>A LA ESPERA DE CONTRATO ACTUALIZADO  DEL DEPARTAMENTO JURIDICO</t>
  </si>
  <si>
    <t>ABOGADO, CONSULTORES &amp;
MEDIADORES ADC,S.R.L.</t>
  </si>
  <si>
    <t>ULTIMA CONVERSACION CON EL PROVEEDOR EL DIA 02 DE ENERO DEL 2017 CON LA SRA. KARY RAMIREZ, LA CUAL NOS CONFIRMA ESTAN REGISTRADO COMO PROVEEDOR DEL ESTADO, CABE DESTACAR QUE EN DIFERENTES OCASIONES SE LLAMO Y SE INFORMO AL PROVEEDOR VIA TELEFONICA Y CORREO</t>
  </si>
  <si>
    <t>MATERIALES DE CONSTRUCCION PROYECTO DE VIVIENDA COLABORADORES DE LA ONAPI</t>
  </si>
  <si>
    <t>NO ESTA AL DIA CON LOS IMPUESTOS</t>
  </si>
  <si>
    <t>CRISTALIZADO DE PISO DE MARMOL AREA SERVICICO AL CLIENTE, AREA PASILLO SIGNOS DISTINTIVOS,ESCALERA OFICINA PRINCIPAL,AREA CERAMICA SEGUNDO PISO,AREA PASILLO DE JURIDICA</t>
  </si>
  <si>
    <t>ESTE PROVEEDOR CAMBIO DE NOMBRE DE LA EMPRESA A MAPO, S.R.L. POR INTRUCCINES DE NUESTRA CONSULTORIA JURIDICA SE LE HA PEDIDO EN VARIAS OCACIONES VIA CORREO Y TELEFONICA LOS DOCUMENTOS AL PROVEEDOR Y NO NOS HA SIDO POSIBLE OBTENERLO</t>
  </si>
  <si>
    <t>MANTENIMIENTO DE VEHICULO KIA SORENTO Y NISSAN TURISTAR R16</t>
  </si>
  <si>
    <t>CONFECCION DE LETREROS, FOLLETOS Y  BANNER(LOS LETREROS Y BAJANTES PARA USARLOS EN LA FERIA DE INVESTIGACION CIENTIFICA DE LA UNPHU 2016)</t>
  </si>
  <si>
    <t xml:space="preserve">CONFECCION DE CATALOGOS IMPRESOS FULL COLORS SATINADOS </t>
  </si>
  <si>
    <t>COMPRA DE UTILES DE OFICINA DE LA ORGANIZACION</t>
  </si>
  <si>
    <t>IMPL. DE PROYECTO CATI  MES NOV. 2016</t>
  </si>
  <si>
    <t>PRENDA DE VESTIR POLOSHIRTS PARA SER USADOS EN FERIAS Y PARA SER PERSONAL DE LA  ORE</t>
  </si>
  <si>
    <t>DISTRIBUIDORA Y SERVICIOS
DIVERSOS</t>
  </si>
  <si>
    <t xml:space="preserve">PUBLICIDAD, NOVIEMBRE 2016 PROGRAMA SALVADOR SANCHEZ  ES INFORMACION </t>
  </si>
  <si>
    <t>PUBLICIDAD, SEPTIEMBRE 2016 PROGRAMA LA REPORTERA</t>
  </si>
  <si>
    <t>PUBLICIDAD NOVIEMBRE 2016 PROGRAMA LA REPORTERA</t>
  </si>
  <si>
    <t>PUBLICIDAD, OCTUBRE 2016 PROGRAMA LA REPORTERA</t>
  </si>
  <si>
    <t>TRANSPORTACION DE VALORES SANTO DOMINGO</t>
  </si>
  <si>
    <t>A010010011500001518</t>
  </si>
  <si>
    <t>MANTENIMIENTO DE AIRES ACONDICIONADOS</t>
  </si>
  <si>
    <t>REPARACION DE BEBEDERO Y BOMBA DE AGUA</t>
  </si>
  <si>
    <t>GAS AIRE SALON DE CONFERENCIA</t>
  </si>
  <si>
    <t>EXPEDIENTES NO ESTAN COMPLETOS FUERON DEVUELTOS POR LA UCGRD</t>
  </si>
  <si>
    <t>PUBLICIDAD NOVIEMBRE 2016 PROGRAMA PANORAMA SOCIAL</t>
  </si>
  <si>
    <t>PUBLICIDAD OCTUBRE 2016 PROGRAMA  PANORAMA SOCIAL</t>
  </si>
  <si>
    <t>ASESORIA MEDICA  NOV. 2015</t>
  </si>
  <si>
    <t>ASESORIA MEDICA   DIC. 2015</t>
  </si>
  <si>
    <t xml:space="preserve">A LA ESPERA DE FINANCIERO SE SOLICITO ANULACION </t>
  </si>
  <si>
    <t>COMPRA DE COMESTIBLES PARA LA INSTITUCION</t>
  </si>
  <si>
    <t>COMPRA DE PRODUCTOS DE LIMPIEZA Y DESECHABLES PARA LA INSTITUCION</t>
  </si>
  <si>
    <t>COMPRA DE UTILES DE LIMPIEZA PARA LA INSTITUCION</t>
  </si>
  <si>
    <t>PUBLICIDAD PROGRAMA CONTACTO DIRECTO  NOVIEMBRE 2016</t>
  </si>
  <si>
    <t>PUBLICIDAD MES DE MARZO DEL 2015</t>
  </si>
  <si>
    <t>PUBLICIDAD MES DE FEBRERO DEL 2015</t>
  </si>
  <si>
    <t>FACTURAS FUERA DE CONTRATO</t>
  </si>
  <si>
    <t>PUBLICIDAD PROGRAMA JUNIOR DE PHALMA NOVIEMBRE 2016</t>
  </si>
  <si>
    <t>COMPRA DE SUMINISTRO DE OFICINA</t>
  </si>
  <si>
    <t>ADQUISICION DE EQUIPOS DE OFICINA</t>
  </si>
  <si>
    <t>PUBLICIDAD PROGRAMA BUENAS TARDES AMERICA  NOVIEMBRE 2016</t>
  </si>
  <si>
    <t>COMPRA DE TONERS PARA LA INSTITUCION</t>
  </si>
  <si>
    <t>PUBLICIDAD EN PROGRAMA EL PODER DE LA TARDE  OCTUBRE 2016</t>
  </si>
  <si>
    <t>PUBLICIDAD EN PROGRAMA EL PODER DE LA TARDE  NOVIEMBRE 2016</t>
  </si>
  <si>
    <t>PUBLICIDAD PROGRAMA MARCO DE REFERENCIA DICIEMBRE 2016</t>
  </si>
  <si>
    <t>COMPRA DE UTILES DE OFICINA PARA LA ISNTITUCION</t>
  </si>
  <si>
    <t>COMPRA DE PAPEL DE BAÑO  PARA LA INSTITUCION</t>
  </si>
  <si>
    <t>COMPRAS DE HANDSFREE PARA RADIOS DE COMUNICACION</t>
  </si>
  <si>
    <t>COMPRA DE RADIOS DE COMUNICACION MOTOROLA EP150 8CH UHF</t>
  </si>
  <si>
    <t>PUBLICIDAD PROGRAMA SINTESIS CON MICHAEL HAZIM NOVIEMBRE 2016</t>
  </si>
  <si>
    <t>PUBLICIDAD PROGRAMA EL PUEBLO CUESTIONA NOVIEMBRE 2016</t>
  </si>
  <si>
    <t>SERVICIOS MULTIPLES VELOZ, C.
POR A.</t>
  </si>
  <si>
    <t>PUBLICIDAD PROGRAMA EL PUEBLO CUESTIONA OCTUBRE 2016</t>
  </si>
  <si>
    <t>PUBLICIDAD PROGRAMA EL PUEBLO CUESTIONA DICIEMBRE 2016</t>
  </si>
  <si>
    <t>ADQUISICION DE LICENCIAS DE  ANTIVIRUS</t>
  </si>
  <si>
    <t>ADQUISICION DE 10 REFLETORES LED 50W PARA LA ORGANIZACION</t>
  </si>
  <si>
    <t>COMPRA DE CHOCOLATE ORGANICO PARA FERIA FERIA EUROPA</t>
  </si>
  <si>
    <t>CONSULTORIA EN TEMAS LEGALES DIC. 2016</t>
  </si>
  <si>
    <t>SUSCRIPCION ANUAL PERIODICO  HOY DEL 2016 AL 2017</t>
  </si>
  <si>
    <t>SERVICIOS DE INTERNET, DICIEMBRE 2016</t>
  </si>
  <si>
    <t>PUBLICIDAD DICIEMBRE 2016 PROGRAMA PANORAMA SOCIAL</t>
  </si>
  <si>
    <t>REP. Y MANT. NISSAN TOURIESTAR</t>
  </si>
  <si>
    <t>PUBLICIDAD PROGRAMA MUNDO VISION  DICIEMBRE 2016</t>
  </si>
  <si>
    <t>SERVICIOS DE INTERNET DICIEMBRE 2016</t>
  </si>
  <si>
    <t>PUBLICIDAD, EDICION ESPECIAL EN EL PERIODICO PRIMICIAS  EDICION ESPECIA</t>
  </si>
  <si>
    <t>COMPRA DE COMESTIBLE PARA LA INSTITUCION</t>
  </si>
  <si>
    <t>TICKET DE COMBUSTIBLE OPERATIVO</t>
  </si>
  <si>
    <t>REG.DEUDA RD$2,600,000.00 ADQUISICION DE TERRENO  SANTIAGO</t>
  </si>
  <si>
    <t xml:space="preserve">RELACION DE CUENTAS POR PAGAR POR ANTIGUEDAD DE SALDOS </t>
  </si>
  <si>
    <t>A LA ESPERA DE DECISION  PROCESO DE PAGO</t>
  </si>
  <si>
    <r>
      <rPr>
        <sz val="9"/>
        <rFont val="Arial"/>
        <family val="2"/>
      </rPr>
      <t>AD CREATIVE SUITE &amp;
MULTISERVICES,</t>
    </r>
  </si>
  <si>
    <r>
      <rPr>
        <sz val="9"/>
        <rFont val="Arial"/>
        <family val="2"/>
      </rPr>
      <t>ADMINISTRACION &amp;
ATESORAMIENTOS D</t>
    </r>
  </si>
  <si>
    <r>
      <rPr>
        <sz val="9"/>
        <rFont val="Arial"/>
        <family val="2"/>
      </rPr>
      <t>COLUMBUS NETWORKS
DOMINICANA SA</t>
    </r>
  </si>
  <si>
    <r>
      <rPr>
        <sz val="9"/>
        <rFont val="Arial"/>
        <family val="2"/>
      </rPr>
      <t>SERVICIOS MULTIPLES VELOZ, C.
POR</t>
    </r>
  </si>
  <si>
    <t>OBSERVACIONES</t>
  </si>
  <si>
    <t>DIVISION DE CONTABILIDAD</t>
  </si>
  <si>
    <t>DIV. FINANCIERA</t>
  </si>
  <si>
    <t>PREPARADO POR:</t>
  </si>
  <si>
    <t>REVISADO POR: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</si>
</sst>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_(* \(#,##0.00\);_(* &quot;-&quot;??_);_(@_)"/>
    <numFmt numFmtId="164" formatCode="\$#,##0.00;\$#,##0.00"/>
    <numFmt numFmtId="165" formatCode="m/dd/yyyy;@"/>
    <numFmt numFmtId="166" formatCode="d/m/yyyy;@"/>
    <numFmt numFmtId="167" formatCode="mm/dd/yyyy;@"/>
    <numFmt numFmtId="168" formatCode="\$###0.00;\$###0.00"/>
    <numFmt numFmtId="169" formatCode="dd/m/yyyy;@"/>
    <numFmt numFmtId="170" formatCode="d/mm/yyyy;@"/>
    <numFmt numFmtId="171" formatCode="dd/mm/yyyy;@"/>
    <numFmt numFmtId="172" formatCode="#,##0.00;#,##0.00"/>
    <numFmt numFmtId="173" formatCode="#,##0.0000000000"/>
  </numFmts>
  <fonts count="15" x14ac:knownFonts="1">
    <font>
      <sz val="10"/>
      <color rgb="FF000000"/>
      <name val="Times New Roman"/>
      <charset val="204"/>
    </font>
    <font>
      <sz val="9"/>
      <name val="Arial"/>
      <family val="2"/>
    </font>
    <font>
      <b/>
      <sz val="7"/>
      <name val="Arial"/>
      <family val="2"/>
    </font>
    <font>
      <sz val="7"/>
      <name val="Arial"/>
      <family val="2"/>
    </font>
    <font>
      <b/>
      <sz val="7"/>
      <name val="Arial"/>
      <family val="2"/>
    </font>
    <font>
      <b/>
      <sz val="10"/>
      <color rgb="FF000000"/>
      <name val="Times New Roman"/>
      <family val="1"/>
    </font>
    <font>
      <sz val="10"/>
      <color rgb="FF000000"/>
      <name val="Times New Roman"/>
      <family val="1"/>
    </font>
    <font>
      <b/>
      <sz val="12"/>
      <color rgb="FF000000"/>
      <name val="Times New Roman"/>
      <family val="1"/>
    </font>
    <font>
      <b/>
      <sz val="10"/>
      <color theme="0"/>
      <name val="Times New Roman"/>
      <family val="1"/>
    </font>
    <font>
      <b/>
      <sz val="7"/>
      <color theme="0"/>
      <name val="Arial"/>
      <family val="2"/>
    </font>
    <font>
      <sz val="10"/>
      <name val="Times New Roman"/>
      <family val="1"/>
      <charset val="204"/>
    </font>
    <font>
      <sz val="10"/>
      <name val="Times New Roman"/>
      <family val="1"/>
    </font>
    <font>
      <sz val="9"/>
      <name val="Times New Roman"/>
      <family val="1"/>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4"/>
        <bgColor indexed="64"/>
      </patternFill>
    </fill>
    <fill>
      <patternFill patternType="solid">
        <fgColor theme="3"/>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4">
    <xf numFmtId="0" fontId="0" fillId="0" borderId="0"/>
    <xf numFmtId="0" fontId="10" fillId="0" borderId="0" applyNumberFormat="0" applyFill="0" applyBorder="0" applyProtection="0">
      <alignment vertical="top" wrapText="1"/>
    </xf>
    <xf numFmtId="43" fontId="6" fillId="0" borderId="0" applyFont="0" applyFill="0" applyBorder="0" applyAlignment="0" applyProtection="0"/>
    <xf numFmtId="0" fontId="6" fillId="0" borderId="0"/>
  </cellStyleXfs>
  <cellXfs count="61">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0" fontId="6" fillId="0" borderId="0" xfId="0" applyFont="1" applyFill="1" applyBorder="1" applyAlignment="1">
      <alignment horizontal="left" vertical="top"/>
    </xf>
    <xf numFmtId="39" fontId="0" fillId="0" borderId="0" xfId="0" applyNumberFormat="1" applyFill="1" applyBorder="1" applyAlignment="1">
      <alignment horizontal="left" vertical="top"/>
    </xf>
    <xf numFmtId="173" fontId="0" fillId="0" borderId="0" xfId="0" applyNumberFormat="1" applyFill="1" applyBorder="1" applyAlignment="1">
      <alignment horizontal="left" vertical="top"/>
    </xf>
    <xf numFmtId="0" fontId="7" fillId="0" borderId="0" xfId="0" applyFont="1" applyFill="1" applyBorder="1" applyAlignment="1">
      <alignment horizontal="left" vertical="top"/>
    </xf>
    <xf numFmtId="0" fontId="8" fillId="2" borderId="0" xfId="0" applyFont="1" applyFill="1" applyBorder="1" applyAlignment="1">
      <alignment horizontal="left" vertical="top"/>
    </xf>
    <xf numFmtId="39" fontId="5" fillId="0" borderId="0" xfId="0" applyNumberFormat="1" applyFont="1" applyFill="1" applyBorder="1" applyAlignment="1">
      <alignment horizontal="left" vertical="top"/>
    </xf>
    <xf numFmtId="0" fontId="1" fillId="0" borderId="1" xfId="0" applyFont="1" applyFill="1" applyBorder="1" applyAlignment="1">
      <alignment horizontal="left" vertical="top" wrapText="1"/>
    </xf>
    <xf numFmtId="0" fontId="12" fillId="0" borderId="2" xfId="0" applyFont="1" applyFill="1" applyBorder="1" applyAlignment="1">
      <alignment vertical="top" wrapText="1"/>
    </xf>
    <xf numFmtId="164" fontId="1" fillId="0" borderId="2" xfId="0" applyNumberFormat="1" applyFont="1" applyFill="1" applyBorder="1" applyAlignment="1">
      <alignment vertical="top" wrapText="1"/>
    </xf>
    <xf numFmtId="167" fontId="3" fillId="0" borderId="1" xfId="0" applyNumberFormat="1" applyFont="1" applyFill="1" applyBorder="1" applyAlignment="1">
      <alignment horizontal="left" vertical="top" wrapText="1"/>
    </xf>
    <xf numFmtId="167" fontId="3" fillId="0" borderId="2" xfId="0" applyNumberFormat="1" applyFont="1" applyFill="1" applyBorder="1" applyAlignment="1">
      <alignment vertical="top" wrapText="1"/>
    </xf>
    <xf numFmtId="0" fontId="11"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171" fontId="3" fillId="0" borderId="1" xfId="0" applyNumberFormat="1" applyFont="1" applyFill="1" applyBorder="1" applyAlignment="1">
      <alignment horizontal="left" vertical="top" wrapText="1"/>
    </xf>
    <xf numFmtId="171" fontId="3" fillId="0" borderId="2" xfId="0" applyNumberFormat="1" applyFont="1" applyFill="1" applyBorder="1" applyAlignment="1">
      <alignment vertical="top" wrapText="1"/>
    </xf>
    <xf numFmtId="0" fontId="1" fillId="0" borderId="2" xfId="0" applyFont="1" applyFill="1" applyBorder="1" applyAlignment="1">
      <alignment vertical="top" wrapText="1"/>
    </xf>
    <xf numFmtId="0" fontId="11" fillId="0" borderId="0" xfId="0" applyFont="1" applyFill="1" applyBorder="1" applyAlignment="1">
      <alignment horizontal="left" vertical="top"/>
    </xf>
    <xf numFmtId="165" fontId="3" fillId="0" borderId="1"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39" fontId="11" fillId="0" borderId="0" xfId="0" applyNumberFormat="1" applyFont="1" applyFill="1" applyBorder="1" applyAlignment="1">
      <alignment horizontal="left" vertical="top"/>
    </xf>
    <xf numFmtId="4" fontId="11" fillId="0" borderId="0" xfId="0" applyNumberFormat="1" applyFont="1" applyFill="1" applyBorder="1" applyAlignment="1">
      <alignment horizontal="left" vertical="top"/>
    </xf>
    <xf numFmtId="164" fontId="1" fillId="0" borderId="2" xfId="0" applyNumberFormat="1" applyFont="1" applyFill="1" applyBorder="1" applyAlignment="1">
      <alignment horizontal="right" vertical="top" wrapText="1"/>
    </xf>
    <xf numFmtId="165" fontId="3" fillId="0" borderId="2" xfId="0" applyNumberFormat="1" applyFont="1" applyFill="1" applyBorder="1" applyAlignment="1">
      <alignment vertical="top" wrapText="1"/>
    </xf>
    <xf numFmtId="164" fontId="3" fillId="0" borderId="0" xfId="0" applyNumberFormat="1" applyFont="1" applyFill="1" applyBorder="1" applyAlignment="1">
      <alignment horizontal="left" vertical="top" wrapText="1"/>
    </xf>
    <xf numFmtId="166" fontId="3" fillId="0" borderId="1" xfId="0" applyNumberFormat="1" applyFont="1" applyFill="1" applyBorder="1" applyAlignment="1">
      <alignment horizontal="left" vertical="top" wrapText="1"/>
    </xf>
    <xf numFmtId="166" fontId="3" fillId="0" borderId="2" xfId="0" applyNumberFormat="1" applyFont="1" applyFill="1" applyBorder="1" applyAlignment="1">
      <alignment vertical="top" wrapText="1"/>
    </xf>
    <xf numFmtId="168" fontId="1" fillId="0" borderId="2" xfId="0" applyNumberFormat="1" applyFont="1" applyFill="1" applyBorder="1" applyAlignment="1">
      <alignment vertical="top" wrapText="1"/>
    </xf>
    <xf numFmtId="168" fontId="3" fillId="0" borderId="1" xfId="0" applyNumberFormat="1" applyFont="1" applyFill="1" applyBorder="1" applyAlignment="1">
      <alignment horizontal="left" vertical="top" wrapText="1"/>
    </xf>
    <xf numFmtId="165" fontId="3" fillId="0" borderId="2" xfId="0" applyNumberFormat="1" applyFont="1" applyFill="1" applyBorder="1" applyAlignment="1">
      <alignment horizontal="left" vertical="top" wrapText="1"/>
    </xf>
    <xf numFmtId="167" fontId="3" fillId="0" borderId="2" xfId="0" applyNumberFormat="1" applyFont="1" applyFill="1" applyBorder="1" applyAlignment="1">
      <alignment horizontal="left" vertical="top" wrapText="1"/>
    </xf>
    <xf numFmtId="169" fontId="3" fillId="0" borderId="2" xfId="0" applyNumberFormat="1" applyFont="1" applyFill="1" applyBorder="1" applyAlignment="1">
      <alignment vertical="top" wrapText="1"/>
    </xf>
    <xf numFmtId="169" fontId="3" fillId="0" borderId="1" xfId="0" applyNumberFormat="1" applyFont="1" applyFill="1" applyBorder="1" applyAlignment="1">
      <alignment horizontal="left" vertical="top" wrapText="1"/>
    </xf>
    <xf numFmtId="169" fontId="3" fillId="0" borderId="2" xfId="0" applyNumberFormat="1" applyFont="1" applyFill="1" applyBorder="1" applyAlignment="1">
      <alignment horizontal="left" vertical="top" wrapText="1"/>
    </xf>
    <xf numFmtId="170" fontId="3" fillId="0" borderId="1" xfId="0" applyNumberFormat="1" applyFont="1" applyFill="1" applyBorder="1" applyAlignment="1">
      <alignment horizontal="left" vertical="top" wrapText="1"/>
    </xf>
    <xf numFmtId="172" fontId="3" fillId="0" borderId="1" xfId="0" applyNumberFormat="1" applyFont="1" applyFill="1" applyBorder="1" applyAlignment="1">
      <alignment horizontal="left" vertical="top" wrapText="1"/>
    </xf>
    <xf numFmtId="172" fontId="3" fillId="0" borderId="0" xfId="0" applyNumberFormat="1" applyFont="1" applyFill="1" applyBorder="1" applyAlignment="1">
      <alignment horizontal="left" vertical="top" wrapText="1"/>
    </xf>
    <xf numFmtId="165" fontId="3" fillId="0" borderId="3" xfId="0" applyNumberFormat="1" applyFont="1" applyFill="1" applyBorder="1" applyAlignment="1">
      <alignment vertical="top" wrapText="1"/>
    </xf>
    <xf numFmtId="0" fontId="8" fillId="3" borderId="5" xfId="0" applyFont="1" applyFill="1" applyBorder="1" applyAlignment="1">
      <alignment horizontal="left" vertical="top"/>
    </xf>
    <xf numFmtId="0" fontId="8" fillId="3" borderId="6" xfId="0" applyFont="1" applyFill="1" applyBorder="1" applyAlignment="1">
      <alignment horizontal="left" vertical="top"/>
    </xf>
    <xf numFmtId="164" fontId="8" fillId="3" borderId="6" xfId="0" applyNumberFormat="1" applyFont="1" applyFill="1" applyBorder="1" applyAlignment="1">
      <alignment horizontal="left" vertical="top"/>
    </xf>
    <xf numFmtId="39" fontId="8" fillId="3" borderId="6" xfId="0" applyNumberFormat="1" applyFont="1" applyFill="1" applyBorder="1" applyAlignment="1">
      <alignment horizontal="left" vertical="top"/>
    </xf>
    <xf numFmtId="39" fontId="8" fillId="3" borderId="7" xfId="0" applyNumberFormat="1" applyFont="1" applyFill="1" applyBorder="1" applyAlignment="1">
      <alignment horizontal="left" vertical="top"/>
    </xf>
    <xf numFmtId="0" fontId="8" fillId="2" borderId="0" xfId="0" applyFont="1" applyFill="1" applyBorder="1" applyAlignment="1">
      <alignment horizontal="center" vertical="top"/>
    </xf>
    <xf numFmtId="9" fontId="8" fillId="2" borderId="0" xfId="0" applyNumberFormat="1" applyFont="1" applyFill="1" applyBorder="1" applyAlignment="1">
      <alignment horizontal="center" vertical="top"/>
    </xf>
    <xf numFmtId="0" fontId="9" fillId="2" borderId="2"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0" xfId="0" applyFont="1" applyFill="1" applyBorder="1" applyAlignment="1">
      <alignment horizontal="center" vertical="top" wrapText="1"/>
    </xf>
    <xf numFmtId="0" fontId="0" fillId="0" borderId="0" xfId="0"/>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4" fillId="0" borderId="0" xfId="0" applyFont="1" applyFill="1" applyBorder="1" applyAlignment="1">
      <alignment horizontal="center" vertical="top" wrapText="1"/>
    </xf>
    <xf numFmtId="0" fontId="5" fillId="0" borderId="0" xfId="0" applyFont="1" applyFill="1" applyBorder="1" applyAlignment="1">
      <alignment horizontal="center" vertical="top"/>
    </xf>
    <xf numFmtId="0" fontId="13" fillId="0" borderId="0" xfId="0" applyFont="1"/>
    <xf numFmtId="0" fontId="13" fillId="0" borderId="0" xfId="0" applyFont="1" applyFill="1"/>
    <xf numFmtId="0" fontId="14" fillId="0" borderId="8" xfId="0" applyFont="1" applyFill="1" applyBorder="1"/>
    <xf numFmtId="0" fontId="5" fillId="0" borderId="8" xfId="0" applyFont="1" applyBorder="1"/>
  </cellXfs>
  <cellStyles count="4">
    <cellStyle name="Millares 2" xfId="2"/>
    <cellStyle name="Normal" xfId="0" builtinId="0"/>
    <cellStyle name="Normal 2" xfId="1"/>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19050</xdr:colOff>
      <xdr:row>6</xdr:row>
      <xdr:rowOff>85724</xdr:rowOff>
    </xdr:to>
    <xdr:pic>
      <xdr:nvPicPr>
        <xdr:cNvPr id="2" name="1 Imagen" descr="Logo ONAPI mayo 0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1781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9"/>
  <sheetViews>
    <sheetView tabSelected="1" topLeftCell="A104" zoomScaleNormal="100" workbookViewId="0">
      <selection activeCell="B121" sqref="B121"/>
    </sheetView>
  </sheetViews>
  <sheetFormatPr baseColWidth="10" defaultRowHeight="12.75" x14ac:dyDescent="0.2"/>
  <cols>
    <col min="1" max="1" width="29.6640625" customWidth="1"/>
    <col min="2" max="2" width="36.33203125" customWidth="1"/>
    <col min="3" max="3" width="52" customWidth="1"/>
    <col min="4" max="4" width="23" customWidth="1"/>
    <col min="5" max="5" width="17.83203125" customWidth="1"/>
    <col min="6" max="6" width="32.83203125" customWidth="1"/>
    <col min="7" max="7" width="12.33203125" customWidth="1"/>
    <col min="8" max="8" width="25.5" customWidth="1"/>
    <col min="9" max="9" width="15.5" customWidth="1"/>
    <col min="10" max="10" width="23" customWidth="1"/>
    <col min="11" max="11" width="29.5" customWidth="1"/>
    <col min="12" max="12" width="26" customWidth="1"/>
    <col min="13" max="15" width="13.83203125" bestFit="1" customWidth="1"/>
    <col min="16" max="16" width="17.33203125" bestFit="1" customWidth="1"/>
    <col min="17" max="17" width="32.33203125" customWidth="1"/>
    <col min="18" max="18" width="12.33203125" hidden="1" customWidth="1"/>
    <col min="19" max="20" width="0" hidden="1" customWidth="1"/>
  </cols>
  <sheetData>
    <row r="1" spans="1:36" x14ac:dyDescent="0.2">
      <c r="B1" s="4" t="s">
        <v>7</v>
      </c>
      <c r="M1" s="52"/>
      <c r="N1" s="53"/>
      <c r="O1" s="53"/>
      <c r="P1" s="53"/>
      <c r="Q1" s="53"/>
      <c r="R1" s="54"/>
    </row>
    <row r="2" spans="1:36" ht="15.75" x14ac:dyDescent="0.2">
      <c r="B2" s="7" t="s">
        <v>241</v>
      </c>
      <c r="M2" s="2"/>
      <c r="N2" s="2"/>
      <c r="O2" s="2"/>
      <c r="P2" s="2"/>
      <c r="Q2" s="2"/>
      <c r="R2" s="2"/>
    </row>
    <row r="3" spans="1:36" ht="27" customHeight="1" x14ac:dyDescent="0.2">
      <c r="B3" s="7" t="s">
        <v>11</v>
      </c>
      <c r="M3" s="55"/>
      <c r="N3" s="55"/>
      <c r="O3" s="55"/>
      <c r="P3" s="2"/>
      <c r="Q3" s="2"/>
      <c r="R3" s="2"/>
    </row>
    <row r="4" spans="1:36" ht="27" customHeight="1" x14ac:dyDescent="0.2">
      <c r="M4" s="3"/>
      <c r="N4" s="3"/>
      <c r="O4" s="3"/>
      <c r="P4" s="2"/>
      <c r="Q4" s="2"/>
      <c r="R4" s="2"/>
    </row>
    <row r="5" spans="1:36" ht="27" customHeight="1" x14ac:dyDescent="0.2">
      <c r="M5" s="3"/>
      <c r="N5" s="3"/>
      <c r="O5" s="3"/>
      <c r="P5" s="2"/>
      <c r="Q5" s="2"/>
      <c r="R5" s="2"/>
    </row>
    <row r="6" spans="1:36" ht="27" customHeight="1" x14ac:dyDescent="0.2">
      <c r="M6" s="3"/>
      <c r="N6" s="3"/>
      <c r="O6" s="3"/>
      <c r="P6" s="2"/>
      <c r="Q6" s="2"/>
      <c r="R6" s="2"/>
    </row>
    <row r="7" spans="1:36" ht="27" customHeight="1" x14ac:dyDescent="0.2">
      <c r="E7" s="56" t="s">
        <v>168</v>
      </c>
      <c r="F7" s="56"/>
      <c r="G7" s="56"/>
      <c r="H7" s="4" t="s">
        <v>9</v>
      </c>
      <c r="M7" s="3"/>
      <c r="N7" s="3"/>
      <c r="O7" s="3"/>
      <c r="P7" s="2"/>
      <c r="Q7" s="2"/>
      <c r="R7" s="2"/>
    </row>
    <row r="8" spans="1:36" ht="27" customHeight="1" x14ac:dyDescent="0.2">
      <c r="A8" s="8" t="s">
        <v>0</v>
      </c>
      <c r="B8" s="8" t="s">
        <v>1</v>
      </c>
      <c r="C8" s="8" t="s">
        <v>2</v>
      </c>
      <c r="D8" s="46" t="s">
        <v>3</v>
      </c>
      <c r="E8" s="47">
        <v>0.05</v>
      </c>
      <c r="F8" s="47">
        <v>0.1</v>
      </c>
      <c r="G8" s="47">
        <v>0.27</v>
      </c>
      <c r="H8" s="47">
        <v>0.18</v>
      </c>
      <c r="I8" s="47" t="s">
        <v>8</v>
      </c>
      <c r="J8" s="47" t="s">
        <v>10</v>
      </c>
      <c r="K8" s="46" t="s">
        <v>4</v>
      </c>
      <c r="L8" s="46" t="s">
        <v>5</v>
      </c>
      <c r="M8" s="48" t="s">
        <v>169</v>
      </c>
      <c r="N8" s="49" t="s">
        <v>170</v>
      </c>
      <c r="O8" s="49" t="s">
        <v>171</v>
      </c>
      <c r="P8" s="49" t="s">
        <v>172</v>
      </c>
      <c r="Q8" s="50" t="s">
        <v>247</v>
      </c>
      <c r="R8" s="1"/>
      <c r="T8" s="1"/>
      <c r="U8" s="1"/>
      <c r="V8" s="1"/>
      <c r="W8" s="1"/>
      <c r="X8" s="1"/>
      <c r="Y8" s="1"/>
      <c r="Z8" s="1"/>
      <c r="AA8" s="1"/>
      <c r="AB8" s="1"/>
      <c r="AC8" s="1"/>
      <c r="AD8" s="1"/>
      <c r="AE8" s="1"/>
      <c r="AF8" s="1"/>
      <c r="AG8" s="1"/>
      <c r="AH8" s="1"/>
      <c r="AI8" s="1"/>
      <c r="AJ8" s="1"/>
    </row>
    <row r="9" spans="1:36" s="20" customFormat="1" ht="100.5" customHeight="1" x14ac:dyDescent="0.2">
      <c r="A9" s="10" t="s">
        <v>12</v>
      </c>
      <c r="B9" s="19" t="s">
        <v>175</v>
      </c>
      <c r="C9" s="19" t="s">
        <v>13</v>
      </c>
      <c r="D9" s="12">
        <v>26125</v>
      </c>
      <c r="E9" s="25" t="s">
        <v>166</v>
      </c>
      <c r="F9" s="12"/>
      <c r="G9" s="12"/>
      <c r="H9" s="12"/>
      <c r="I9" s="12"/>
      <c r="J9" s="12">
        <f>SUM(D9:I9)</f>
        <v>26125</v>
      </c>
      <c r="K9" s="21">
        <v>41875</v>
      </c>
      <c r="L9" s="26">
        <v>41845</v>
      </c>
      <c r="M9" s="15"/>
      <c r="N9" s="15"/>
      <c r="O9" s="15"/>
      <c r="P9" s="16">
        <v>26125</v>
      </c>
      <c r="Q9" s="27" t="s">
        <v>176</v>
      </c>
      <c r="R9" s="23">
        <f t="shared" ref="R9:R40" si="0">+D9</f>
        <v>26125</v>
      </c>
      <c r="S9" s="24">
        <f t="shared" ref="S9:S40" si="1">+M9+N9+O9+P9</f>
        <v>26125</v>
      </c>
      <c r="T9" s="24">
        <f t="shared" ref="T9:T40" si="2">+R9-S9</f>
        <v>0</v>
      </c>
    </row>
    <row r="10" spans="1:36" s="20" customFormat="1" ht="12.75" customHeight="1" x14ac:dyDescent="0.2">
      <c r="A10" s="10" t="s">
        <v>14</v>
      </c>
      <c r="B10" s="11" t="s">
        <v>243</v>
      </c>
      <c r="C10" s="19" t="s">
        <v>182</v>
      </c>
      <c r="D10" s="12">
        <v>57576.2</v>
      </c>
      <c r="E10" s="12">
        <v>2997.5</v>
      </c>
      <c r="F10" s="12"/>
      <c r="G10" s="12"/>
      <c r="H10" s="12">
        <v>267.3</v>
      </c>
      <c r="I10" s="12"/>
      <c r="J10" s="12">
        <f t="shared" ref="J10:J41" si="3">+D10+E10+F10+G10+H10+I10</f>
        <v>60841</v>
      </c>
      <c r="K10" s="28">
        <v>42589</v>
      </c>
      <c r="L10" s="29">
        <v>42588</v>
      </c>
      <c r="M10" s="15"/>
      <c r="N10" s="15"/>
      <c r="O10" s="15"/>
      <c r="P10" s="16">
        <v>57576.2</v>
      </c>
      <c r="Q10" s="27"/>
      <c r="R10" s="23">
        <f t="shared" si="0"/>
        <v>57576.2</v>
      </c>
      <c r="S10" s="24">
        <f t="shared" si="1"/>
        <v>57576.2</v>
      </c>
      <c r="T10" s="24">
        <f t="shared" si="2"/>
        <v>0</v>
      </c>
    </row>
    <row r="11" spans="1:36" s="20" customFormat="1" ht="30.75" customHeight="1" x14ac:dyDescent="0.2">
      <c r="A11" s="10" t="s">
        <v>15</v>
      </c>
      <c r="B11" s="11" t="s">
        <v>243</v>
      </c>
      <c r="C11" s="19" t="s">
        <v>183</v>
      </c>
      <c r="D11" s="12">
        <v>15675</v>
      </c>
      <c r="E11" s="12">
        <v>825</v>
      </c>
      <c r="F11" s="12"/>
      <c r="G11" s="12"/>
      <c r="H11" s="12"/>
      <c r="I11" s="12"/>
      <c r="J11" s="12">
        <f t="shared" si="3"/>
        <v>16500</v>
      </c>
      <c r="K11" s="28">
        <v>42499</v>
      </c>
      <c r="L11" s="29">
        <v>42529</v>
      </c>
      <c r="M11" s="15"/>
      <c r="N11" s="15"/>
      <c r="O11" s="15"/>
      <c r="P11" s="16">
        <v>15675</v>
      </c>
      <c r="Q11" s="27"/>
      <c r="R11" s="23">
        <f t="shared" si="0"/>
        <v>15675</v>
      </c>
      <c r="S11" s="24">
        <f t="shared" si="1"/>
        <v>15675</v>
      </c>
      <c r="T11" s="24">
        <f t="shared" si="2"/>
        <v>0</v>
      </c>
    </row>
    <row r="12" spans="1:36" s="20" customFormat="1" ht="27" customHeight="1" x14ac:dyDescent="0.2">
      <c r="A12" s="10" t="s">
        <v>16</v>
      </c>
      <c r="B12" s="11" t="s">
        <v>244</v>
      </c>
      <c r="C12" s="19" t="s">
        <v>192</v>
      </c>
      <c r="D12" s="12">
        <v>2460.13</v>
      </c>
      <c r="E12" s="12">
        <v>129.49</v>
      </c>
      <c r="F12" s="12"/>
      <c r="G12" s="12"/>
      <c r="H12" s="12"/>
      <c r="I12" s="12"/>
      <c r="J12" s="12">
        <f t="shared" si="3"/>
        <v>2589.62</v>
      </c>
      <c r="K12" s="21">
        <v>41547</v>
      </c>
      <c r="L12" s="26">
        <v>41517</v>
      </c>
      <c r="M12" s="15"/>
      <c r="N12" s="15"/>
      <c r="O12" s="15"/>
      <c r="P12" s="16">
        <v>2460.13</v>
      </c>
      <c r="Q12" s="27" t="s">
        <v>242</v>
      </c>
      <c r="R12" s="23">
        <f t="shared" si="0"/>
        <v>2460.13</v>
      </c>
      <c r="S12" s="24">
        <f t="shared" si="1"/>
        <v>2460.13</v>
      </c>
      <c r="T12" s="24">
        <f t="shared" si="2"/>
        <v>0</v>
      </c>
    </row>
    <row r="13" spans="1:36" s="20" customFormat="1" ht="22.5" customHeight="1" x14ac:dyDescent="0.2">
      <c r="A13" s="10" t="s">
        <v>17</v>
      </c>
      <c r="B13" s="11" t="s">
        <v>244</v>
      </c>
      <c r="C13" s="19" t="s">
        <v>192</v>
      </c>
      <c r="D13" s="12">
        <v>1565.54</v>
      </c>
      <c r="E13" s="12">
        <v>82.4</v>
      </c>
      <c r="F13" s="12"/>
      <c r="G13" s="12"/>
      <c r="H13" s="12"/>
      <c r="I13" s="12"/>
      <c r="J13" s="12">
        <f t="shared" si="3"/>
        <v>1647.94</v>
      </c>
      <c r="K13" s="13">
        <v>41623</v>
      </c>
      <c r="L13" s="14">
        <v>41593</v>
      </c>
      <c r="M13" s="15"/>
      <c r="N13" s="15"/>
      <c r="O13" s="15"/>
      <c r="P13" s="16">
        <v>1565.54</v>
      </c>
      <c r="Q13" s="27" t="s">
        <v>242</v>
      </c>
      <c r="R13" s="23">
        <f t="shared" si="0"/>
        <v>1565.54</v>
      </c>
      <c r="S13" s="24">
        <f t="shared" si="1"/>
        <v>1565.54</v>
      </c>
      <c r="T13" s="24">
        <f t="shared" si="2"/>
        <v>0</v>
      </c>
    </row>
    <row r="14" spans="1:36" s="20" customFormat="1" ht="22.5" customHeight="1" x14ac:dyDescent="0.2">
      <c r="A14" s="10" t="s">
        <v>19</v>
      </c>
      <c r="B14" s="11" t="s">
        <v>244</v>
      </c>
      <c r="C14" s="19" t="s">
        <v>192</v>
      </c>
      <c r="D14" s="12">
        <v>2907.43</v>
      </c>
      <c r="E14" s="12">
        <v>153.03</v>
      </c>
      <c r="F14" s="12"/>
      <c r="G14" s="12"/>
      <c r="H14" s="12"/>
      <c r="I14" s="12"/>
      <c r="J14" s="12">
        <f t="shared" si="3"/>
        <v>3060.46</v>
      </c>
      <c r="K14" s="13">
        <v>41638</v>
      </c>
      <c r="L14" s="14">
        <v>41608</v>
      </c>
      <c r="M14" s="15"/>
      <c r="N14" s="15"/>
      <c r="O14" s="15"/>
      <c r="P14" s="16">
        <v>2907.43</v>
      </c>
      <c r="Q14" s="27" t="s">
        <v>242</v>
      </c>
      <c r="R14" s="23">
        <f t="shared" si="0"/>
        <v>2907.43</v>
      </c>
      <c r="S14" s="24">
        <f t="shared" si="1"/>
        <v>2907.43</v>
      </c>
      <c r="T14" s="24">
        <f t="shared" si="2"/>
        <v>0</v>
      </c>
    </row>
    <row r="15" spans="1:36" s="20" customFormat="1" ht="22.5" customHeight="1" x14ac:dyDescent="0.2">
      <c r="A15" s="10" t="s">
        <v>20</v>
      </c>
      <c r="B15" s="11" t="s">
        <v>244</v>
      </c>
      <c r="C15" s="19" t="s">
        <v>192</v>
      </c>
      <c r="D15" s="12">
        <v>1118.24</v>
      </c>
      <c r="E15" s="12">
        <v>58.86</v>
      </c>
      <c r="F15" s="12"/>
      <c r="G15" s="12"/>
      <c r="H15" s="12"/>
      <c r="I15" s="12"/>
      <c r="J15" s="12">
        <f t="shared" si="3"/>
        <v>1177.0999999999999</v>
      </c>
      <c r="K15" s="21">
        <v>41658</v>
      </c>
      <c r="L15" s="14">
        <v>41628</v>
      </c>
      <c r="M15" s="15"/>
      <c r="N15" s="15"/>
      <c r="O15" s="15"/>
      <c r="P15" s="16">
        <v>1118.24</v>
      </c>
      <c r="Q15" s="27" t="s">
        <v>242</v>
      </c>
      <c r="R15" s="23">
        <f t="shared" si="0"/>
        <v>1118.24</v>
      </c>
      <c r="S15" s="24">
        <f t="shared" si="1"/>
        <v>1118.24</v>
      </c>
      <c r="T15" s="24">
        <f t="shared" si="2"/>
        <v>0</v>
      </c>
    </row>
    <row r="16" spans="1:36" s="20" customFormat="1" ht="22.5" customHeight="1" x14ac:dyDescent="0.2">
      <c r="A16" s="10" t="s">
        <v>21</v>
      </c>
      <c r="B16" s="11" t="s">
        <v>244</v>
      </c>
      <c r="C16" s="19" t="s">
        <v>192</v>
      </c>
      <c r="D16" s="12">
        <v>3131.08</v>
      </c>
      <c r="E16" s="12">
        <v>164.8</v>
      </c>
      <c r="F16" s="12"/>
      <c r="G16" s="12"/>
      <c r="H16" s="12"/>
      <c r="I16" s="12"/>
      <c r="J16" s="12">
        <f t="shared" si="3"/>
        <v>3295.88</v>
      </c>
      <c r="K16" s="21">
        <v>41670</v>
      </c>
      <c r="L16" s="29">
        <v>41640</v>
      </c>
      <c r="M16" s="15"/>
      <c r="N16" s="15"/>
      <c r="O16" s="15"/>
      <c r="P16" s="16">
        <v>3131.08</v>
      </c>
      <c r="Q16" s="27" t="s">
        <v>242</v>
      </c>
      <c r="R16" s="23">
        <f t="shared" si="0"/>
        <v>3131.08</v>
      </c>
      <c r="S16" s="24">
        <f t="shared" si="1"/>
        <v>3131.08</v>
      </c>
      <c r="T16" s="24">
        <f t="shared" si="2"/>
        <v>0</v>
      </c>
    </row>
    <row r="17" spans="1:20" s="20" customFormat="1" ht="22.5" customHeight="1" x14ac:dyDescent="0.2">
      <c r="A17" s="10" t="s">
        <v>22</v>
      </c>
      <c r="B17" s="11" t="s">
        <v>244</v>
      </c>
      <c r="C17" s="19" t="s">
        <v>192</v>
      </c>
      <c r="D17" s="12">
        <v>2012.84</v>
      </c>
      <c r="E17" s="12">
        <v>105.94</v>
      </c>
      <c r="F17" s="12"/>
      <c r="G17" s="12"/>
      <c r="H17" s="12"/>
      <c r="I17" s="12"/>
      <c r="J17" s="12">
        <f t="shared" si="3"/>
        <v>2118.7799999999997</v>
      </c>
      <c r="K17" s="21">
        <v>41692</v>
      </c>
      <c r="L17" s="26">
        <v>41662</v>
      </c>
      <c r="M17" s="15"/>
      <c r="N17" s="15"/>
      <c r="O17" s="15"/>
      <c r="P17" s="16">
        <v>2012.84</v>
      </c>
      <c r="Q17" s="27" t="s">
        <v>242</v>
      </c>
      <c r="R17" s="23">
        <f t="shared" si="0"/>
        <v>2012.84</v>
      </c>
      <c r="S17" s="24">
        <f t="shared" si="1"/>
        <v>2012.84</v>
      </c>
      <c r="T17" s="24">
        <f t="shared" si="2"/>
        <v>0</v>
      </c>
    </row>
    <row r="18" spans="1:20" s="20" customFormat="1" ht="22.5" customHeight="1" x14ac:dyDescent="0.2">
      <c r="A18" s="10" t="s">
        <v>23</v>
      </c>
      <c r="B18" s="11" t="s">
        <v>244</v>
      </c>
      <c r="C18" s="19" t="s">
        <v>192</v>
      </c>
      <c r="D18" s="30">
        <v>894.59</v>
      </c>
      <c r="E18" s="30">
        <v>47.09</v>
      </c>
      <c r="F18" s="30"/>
      <c r="G18" s="30"/>
      <c r="H18" s="30"/>
      <c r="I18" s="30"/>
      <c r="J18" s="12">
        <f t="shared" si="3"/>
        <v>941.68000000000006</v>
      </c>
      <c r="K18" s="28">
        <v>41673</v>
      </c>
      <c r="L18" s="26">
        <v>41670</v>
      </c>
      <c r="M18" s="15"/>
      <c r="N18" s="15"/>
      <c r="O18" s="15"/>
      <c r="P18" s="31">
        <v>894.59</v>
      </c>
      <c r="Q18" s="27" t="s">
        <v>242</v>
      </c>
      <c r="R18" s="23">
        <f t="shared" si="0"/>
        <v>894.59</v>
      </c>
      <c r="S18" s="24">
        <f t="shared" si="1"/>
        <v>894.59</v>
      </c>
      <c r="T18" s="24">
        <f t="shared" si="2"/>
        <v>0</v>
      </c>
    </row>
    <row r="19" spans="1:20" s="20" customFormat="1" ht="22.5" customHeight="1" x14ac:dyDescent="0.2">
      <c r="A19" s="10" t="s">
        <v>24</v>
      </c>
      <c r="B19" s="11" t="s">
        <v>244</v>
      </c>
      <c r="C19" s="19" t="s">
        <v>192</v>
      </c>
      <c r="D19" s="12">
        <v>2907.43</v>
      </c>
      <c r="E19" s="12">
        <v>153.03</v>
      </c>
      <c r="F19" s="12"/>
      <c r="G19" s="12"/>
      <c r="H19" s="12"/>
      <c r="I19" s="12"/>
      <c r="J19" s="12">
        <f t="shared" si="3"/>
        <v>3060.46</v>
      </c>
      <c r="K19" s="32">
        <v>41715</v>
      </c>
      <c r="L19" s="26">
        <v>41685</v>
      </c>
      <c r="M19" s="15"/>
      <c r="N19" s="15"/>
      <c r="O19" s="15"/>
      <c r="P19" s="16">
        <v>2907.43</v>
      </c>
      <c r="Q19" s="27" t="s">
        <v>242</v>
      </c>
      <c r="R19" s="23">
        <f t="shared" si="0"/>
        <v>2907.43</v>
      </c>
      <c r="S19" s="24">
        <f t="shared" si="1"/>
        <v>2907.43</v>
      </c>
      <c r="T19" s="24">
        <f t="shared" si="2"/>
        <v>0</v>
      </c>
    </row>
    <row r="20" spans="1:20" s="20" customFormat="1" ht="22.5" customHeight="1" x14ac:dyDescent="0.2">
      <c r="A20" s="10" t="s">
        <v>25</v>
      </c>
      <c r="B20" s="11" t="s">
        <v>244</v>
      </c>
      <c r="C20" s="19" t="s">
        <v>192</v>
      </c>
      <c r="D20" s="12">
        <v>2012.84</v>
      </c>
      <c r="E20" s="12">
        <v>105.94</v>
      </c>
      <c r="F20" s="12"/>
      <c r="G20" s="12"/>
      <c r="H20" s="12"/>
      <c r="I20" s="12"/>
      <c r="J20" s="12">
        <f t="shared" si="3"/>
        <v>2118.7799999999997</v>
      </c>
      <c r="K20" s="32">
        <v>41728</v>
      </c>
      <c r="L20" s="26">
        <v>41698</v>
      </c>
      <c r="M20" s="15"/>
      <c r="N20" s="15"/>
      <c r="O20" s="15"/>
      <c r="P20" s="16">
        <v>2012.84</v>
      </c>
      <c r="Q20" s="27" t="s">
        <v>242</v>
      </c>
      <c r="R20" s="23">
        <f t="shared" si="0"/>
        <v>2012.84</v>
      </c>
      <c r="S20" s="24">
        <f t="shared" si="1"/>
        <v>2012.84</v>
      </c>
      <c r="T20" s="24">
        <f t="shared" si="2"/>
        <v>0</v>
      </c>
    </row>
    <row r="21" spans="1:20" s="20" customFormat="1" ht="22.5" customHeight="1" x14ac:dyDescent="0.2">
      <c r="A21" s="10" t="s">
        <v>26</v>
      </c>
      <c r="B21" s="11" t="s">
        <v>244</v>
      </c>
      <c r="C21" s="19" t="s">
        <v>192</v>
      </c>
      <c r="D21" s="30">
        <v>894.59</v>
      </c>
      <c r="E21" s="30">
        <v>47.09</v>
      </c>
      <c r="F21" s="30"/>
      <c r="G21" s="30"/>
      <c r="H21" s="30"/>
      <c r="I21" s="30"/>
      <c r="J21" s="12">
        <f t="shared" si="3"/>
        <v>941.68000000000006</v>
      </c>
      <c r="K21" s="28">
        <v>41763</v>
      </c>
      <c r="L21" s="29">
        <v>41793</v>
      </c>
      <c r="M21" s="15"/>
      <c r="N21" s="15"/>
      <c r="O21" s="15"/>
      <c r="P21" s="31">
        <v>894.59</v>
      </c>
      <c r="Q21" s="27" t="s">
        <v>242</v>
      </c>
      <c r="R21" s="23">
        <f t="shared" si="0"/>
        <v>894.59</v>
      </c>
      <c r="S21" s="24">
        <f t="shared" si="1"/>
        <v>894.59</v>
      </c>
      <c r="T21" s="24">
        <f t="shared" si="2"/>
        <v>0</v>
      </c>
    </row>
    <row r="22" spans="1:20" s="20" customFormat="1" ht="22.5" customHeight="1" x14ac:dyDescent="0.2">
      <c r="A22" s="10" t="s">
        <v>27</v>
      </c>
      <c r="B22" s="11" t="s">
        <v>244</v>
      </c>
      <c r="C22" s="19" t="s">
        <v>192</v>
      </c>
      <c r="D22" s="12">
        <v>1341.89</v>
      </c>
      <c r="E22" s="12">
        <v>70.63</v>
      </c>
      <c r="F22" s="12"/>
      <c r="G22" s="12"/>
      <c r="H22" s="12"/>
      <c r="I22" s="12"/>
      <c r="J22" s="12">
        <f t="shared" si="3"/>
        <v>1412.52</v>
      </c>
      <c r="K22" s="21">
        <v>41743</v>
      </c>
      <c r="L22" s="26">
        <v>41713</v>
      </c>
      <c r="M22" s="15"/>
      <c r="N22" s="15"/>
      <c r="O22" s="15"/>
      <c r="P22" s="16">
        <v>1341.89</v>
      </c>
      <c r="Q22" s="27" t="s">
        <v>242</v>
      </c>
      <c r="R22" s="23">
        <f t="shared" si="0"/>
        <v>1341.89</v>
      </c>
      <c r="S22" s="24">
        <f t="shared" si="1"/>
        <v>1341.89</v>
      </c>
      <c r="T22" s="24">
        <f t="shared" si="2"/>
        <v>0</v>
      </c>
    </row>
    <row r="23" spans="1:20" s="20" customFormat="1" ht="22.5" customHeight="1" x14ac:dyDescent="0.2">
      <c r="A23" s="10" t="s">
        <v>28</v>
      </c>
      <c r="B23" s="11" t="s">
        <v>244</v>
      </c>
      <c r="C23" s="19" t="s">
        <v>192</v>
      </c>
      <c r="D23" s="12">
        <v>3354.73</v>
      </c>
      <c r="E23" s="12">
        <v>176.57</v>
      </c>
      <c r="F23" s="12"/>
      <c r="G23" s="12"/>
      <c r="H23" s="12"/>
      <c r="I23" s="12"/>
      <c r="J23" s="12">
        <f t="shared" si="3"/>
        <v>3531.3</v>
      </c>
      <c r="K23" s="21">
        <v>41759</v>
      </c>
      <c r="L23" s="26">
        <v>41729</v>
      </c>
      <c r="M23" s="15"/>
      <c r="N23" s="15"/>
      <c r="O23" s="15"/>
      <c r="P23" s="16">
        <v>3354.73</v>
      </c>
      <c r="Q23" s="27" t="s">
        <v>242</v>
      </c>
      <c r="R23" s="23">
        <f t="shared" si="0"/>
        <v>3354.73</v>
      </c>
      <c r="S23" s="24">
        <f t="shared" si="1"/>
        <v>3354.73</v>
      </c>
      <c r="T23" s="24">
        <f t="shared" si="2"/>
        <v>0</v>
      </c>
    </row>
    <row r="24" spans="1:20" s="20" customFormat="1" ht="22.5" customHeight="1" x14ac:dyDescent="0.2">
      <c r="A24" s="10" t="s">
        <v>29</v>
      </c>
      <c r="B24" s="11" t="s">
        <v>244</v>
      </c>
      <c r="C24" s="19" t="s">
        <v>192</v>
      </c>
      <c r="D24" s="12">
        <v>1789.19</v>
      </c>
      <c r="E24" s="12">
        <v>94.17</v>
      </c>
      <c r="F24" s="12"/>
      <c r="G24" s="12"/>
      <c r="H24" s="12"/>
      <c r="I24" s="12"/>
      <c r="J24" s="12">
        <f t="shared" si="3"/>
        <v>1883.3600000000001</v>
      </c>
      <c r="K24" s="21">
        <v>41774</v>
      </c>
      <c r="L24" s="26">
        <v>41744</v>
      </c>
      <c r="M24" s="15"/>
      <c r="N24" s="15"/>
      <c r="O24" s="15"/>
      <c r="P24" s="16">
        <v>1789.19</v>
      </c>
      <c r="Q24" s="27" t="s">
        <v>242</v>
      </c>
      <c r="R24" s="23">
        <f t="shared" si="0"/>
        <v>1789.19</v>
      </c>
      <c r="S24" s="24">
        <f t="shared" si="1"/>
        <v>1789.19</v>
      </c>
      <c r="T24" s="24">
        <f t="shared" si="2"/>
        <v>0</v>
      </c>
    </row>
    <row r="25" spans="1:20" s="20" customFormat="1" ht="22.5" customHeight="1" x14ac:dyDescent="0.2">
      <c r="A25" s="10" t="s">
        <v>30</v>
      </c>
      <c r="B25" s="11" t="s">
        <v>244</v>
      </c>
      <c r="C25" s="19" t="s">
        <v>192</v>
      </c>
      <c r="D25" s="12">
        <v>1118.24</v>
      </c>
      <c r="E25" s="12">
        <v>58.86</v>
      </c>
      <c r="F25" s="12"/>
      <c r="G25" s="12"/>
      <c r="H25" s="12"/>
      <c r="I25" s="12"/>
      <c r="J25" s="12">
        <f t="shared" si="3"/>
        <v>1177.0999999999999</v>
      </c>
      <c r="K25" s="21">
        <v>41788</v>
      </c>
      <c r="L25" s="26">
        <v>41758</v>
      </c>
      <c r="M25" s="15"/>
      <c r="N25" s="15"/>
      <c r="O25" s="15"/>
      <c r="P25" s="16">
        <v>1118.24</v>
      </c>
      <c r="Q25" s="27" t="s">
        <v>242</v>
      </c>
      <c r="R25" s="23">
        <f t="shared" si="0"/>
        <v>1118.24</v>
      </c>
      <c r="S25" s="24">
        <f t="shared" si="1"/>
        <v>1118.24</v>
      </c>
      <c r="T25" s="24">
        <f t="shared" si="2"/>
        <v>0</v>
      </c>
    </row>
    <row r="26" spans="1:20" s="20" customFormat="1" ht="22.5" customHeight="1" x14ac:dyDescent="0.2">
      <c r="A26" s="10" t="s">
        <v>31</v>
      </c>
      <c r="B26" s="11" t="s">
        <v>244</v>
      </c>
      <c r="C26" s="19" t="s">
        <v>192</v>
      </c>
      <c r="D26" s="12">
        <v>2610.3000000000002</v>
      </c>
      <c r="E26" s="12">
        <v>115.5</v>
      </c>
      <c r="F26" s="12"/>
      <c r="G26" s="12"/>
      <c r="H26" s="12"/>
      <c r="I26" s="12"/>
      <c r="J26" s="12">
        <f t="shared" si="3"/>
        <v>2725.8</v>
      </c>
      <c r="K26" s="21">
        <v>41788</v>
      </c>
      <c r="L26" s="26">
        <v>41758</v>
      </c>
      <c r="M26" s="15"/>
      <c r="N26" s="15"/>
      <c r="O26" s="15"/>
      <c r="P26" s="16">
        <v>2610.3000000000002</v>
      </c>
      <c r="Q26" s="27" t="s">
        <v>242</v>
      </c>
      <c r="R26" s="23">
        <f t="shared" si="0"/>
        <v>2610.3000000000002</v>
      </c>
      <c r="S26" s="24">
        <f t="shared" si="1"/>
        <v>2610.3000000000002</v>
      </c>
      <c r="T26" s="24">
        <f t="shared" si="2"/>
        <v>0</v>
      </c>
    </row>
    <row r="27" spans="1:20" s="20" customFormat="1" ht="22.5" customHeight="1" x14ac:dyDescent="0.2">
      <c r="A27" s="10" t="s">
        <v>32</v>
      </c>
      <c r="B27" s="11" t="s">
        <v>244</v>
      </c>
      <c r="C27" s="19" t="s">
        <v>192</v>
      </c>
      <c r="D27" s="12">
        <v>1565.54</v>
      </c>
      <c r="E27" s="12">
        <v>82.4</v>
      </c>
      <c r="F27" s="12"/>
      <c r="G27" s="12"/>
      <c r="H27" s="12"/>
      <c r="I27" s="12"/>
      <c r="J27" s="12">
        <f t="shared" si="3"/>
        <v>1647.94</v>
      </c>
      <c r="K27" s="28">
        <v>41857</v>
      </c>
      <c r="L27" s="29">
        <v>41887</v>
      </c>
      <c r="M27" s="15"/>
      <c r="N27" s="15"/>
      <c r="O27" s="15"/>
      <c r="P27" s="16">
        <v>1565.54</v>
      </c>
      <c r="Q27" s="27" t="s">
        <v>242</v>
      </c>
      <c r="R27" s="23">
        <f t="shared" si="0"/>
        <v>1565.54</v>
      </c>
      <c r="S27" s="24">
        <f t="shared" si="1"/>
        <v>1565.54</v>
      </c>
      <c r="T27" s="24">
        <f t="shared" si="2"/>
        <v>0</v>
      </c>
    </row>
    <row r="28" spans="1:20" s="20" customFormat="1" ht="22.5" customHeight="1" x14ac:dyDescent="0.2">
      <c r="A28" s="10" t="s">
        <v>33</v>
      </c>
      <c r="B28" s="11" t="s">
        <v>244</v>
      </c>
      <c r="C28" s="19" t="s">
        <v>192</v>
      </c>
      <c r="D28" s="12">
        <v>1341.89</v>
      </c>
      <c r="E28" s="12">
        <v>70.63</v>
      </c>
      <c r="F28" s="12"/>
      <c r="G28" s="12"/>
      <c r="H28" s="12"/>
      <c r="I28" s="12"/>
      <c r="J28" s="12">
        <f t="shared" si="3"/>
        <v>1412.52</v>
      </c>
      <c r="K28" s="21">
        <v>41804</v>
      </c>
      <c r="L28" s="26">
        <v>41774</v>
      </c>
      <c r="M28" s="15"/>
      <c r="N28" s="15"/>
      <c r="O28" s="15"/>
      <c r="P28" s="16">
        <v>1341.89</v>
      </c>
      <c r="Q28" s="27" t="s">
        <v>242</v>
      </c>
      <c r="R28" s="23">
        <f t="shared" si="0"/>
        <v>1341.89</v>
      </c>
      <c r="S28" s="24">
        <f t="shared" si="1"/>
        <v>1341.89</v>
      </c>
      <c r="T28" s="24">
        <f t="shared" si="2"/>
        <v>0</v>
      </c>
    </row>
    <row r="29" spans="1:20" s="20" customFormat="1" ht="22.5" customHeight="1" x14ac:dyDescent="0.2">
      <c r="A29" s="10" t="s">
        <v>34</v>
      </c>
      <c r="B29" s="11" t="s">
        <v>244</v>
      </c>
      <c r="C29" s="19" t="s">
        <v>192</v>
      </c>
      <c r="D29" s="12">
        <v>2236.4899999999998</v>
      </c>
      <c r="E29" s="12">
        <v>117.71</v>
      </c>
      <c r="F29" s="12"/>
      <c r="G29" s="12"/>
      <c r="H29" s="12"/>
      <c r="I29" s="12"/>
      <c r="J29" s="12">
        <f t="shared" si="3"/>
        <v>2354.1999999999998</v>
      </c>
      <c r="K29" s="21">
        <v>41819</v>
      </c>
      <c r="L29" s="26">
        <v>41789</v>
      </c>
      <c r="M29" s="15"/>
      <c r="N29" s="15"/>
      <c r="O29" s="15"/>
      <c r="P29" s="16">
        <v>2236.4899999999998</v>
      </c>
      <c r="Q29" s="27" t="s">
        <v>242</v>
      </c>
      <c r="R29" s="23">
        <f t="shared" si="0"/>
        <v>2236.4899999999998</v>
      </c>
      <c r="S29" s="24">
        <f t="shared" si="1"/>
        <v>2236.4899999999998</v>
      </c>
      <c r="T29" s="24">
        <f t="shared" si="2"/>
        <v>0</v>
      </c>
    </row>
    <row r="30" spans="1:20" s="20" customFormat="1" ht="22.5" customHeight="1" x14ac:dyDescent="0.2">
      <c r="A30" s="10" t="s">
        <v>35</v>
      </c>
      <c r="B30" s="11" t="s">
        <v>244</v>
      </c>
      <c r="C30" s="19" t="s">
        <v>192</v>
      </c>
      <c r="D30" s="12">
        <v>2460.13</v>
      </c>
      <c r="E30" s="12">
        <v>129.49</v>
      </c>
      <c r="F30" s="12"/>
      <c r="G30" s="12"/>
      <c r="H30" s="12"/>
      <c r="I30" s="12"/>
      <c r="J30" s="12">
        <f t="shared" si="3"/>
        <v>2589.62</v>
      </c>
      <c r="K30" s="21">
        <v>41833</v>
      </c>
      <c r="L30" s="26">
        <v>41803</v>
      </c>
      <c r="M30" s="15"/>
      <c r="N30" s="15"/>
      <c r="O30" s="15"/>
      <c r="P30" s="16">
        <v>2460.13</v>
      </c>
      <c r="Q30" s="27" t="s">
        <v>242</v>
      </c>
      <c r="R30" s="23">
        <f t="shared" si="0"/>
        <v>2460.13</v>
      </c>
      <c r="S30" s="24">
        <f t="shared" si="1"/>
        <v>2460.13</v>
      </c>
      <c r="T30" s="24">
        <f t="shared" si="2"/>
        <v>0</v>
      </c>
    </row>
    <row r="31" spans="1:20" s="20" customFormat="1" ht="22.5" customHeight="1" x14ac:dyDescent="0.2">
      <c r="A31" s="10" t="s">
        <v>36</v>
      </c>
      <c r="B31" s="11" t="s">
        <v>244</v>
      </c>
      <c r="C31" s="19" t="s">
        <v>192</v>
      </c>
      <c r="D31" s="12">
        <v>2012.84</v>
      </c>
      <c r="E31" s="12">
        <v>105.94</v>
      </c>
      <c r="F31" s="12"/>
      <c r="G31" s="12"/>
      <c r="H31" s="12"/>
      <c r="I31" s="12"/>
      <c r="J31" s="12">
        <f t="shared" si="3"/>
        <v>2118.7799999999997</v>
      </c>
      <c r="K31" s="21">
        <v>41850</v>
      </c>
      <c r="L31" s="26">
        <v>41820</v>
      </c>
      <c r="M31" s="15"/>
      <c r="N31" s="15"/>
      <c r="O31" s="15"/>
      <c r="P31" s="16">
        <v>2012.84</v>
      </c>
      <c r="Q31" s="27" t="s">
        <v>242</v>
      </c>
      <c r="R31" s="23">
        <f t="shared" si="0"/>
        <v>2012.84</v>
      </c>
      <c r="S31" s="24">
        <f t="shared" si="1"/>
        <v>2012.84</v>
      </c>
      <c r="T31" s="24">
        <f t="shared" si="2"/>
        <v>0</v>
      </c>
    </row>
    <row r="32" spans="1:20" s="20" customFormat="1" ht="22.5" customHeight="1" x14ac:dyDescent="0.2">
      <c r="A32" s="10" t="s">
        <v>37</v>
      </c>
      <c r="B32" s="11" t="s">
        <v>244</v>
      </c>
      <c r="C32" s="19" t="s">
        <v>192</v>
      </c>
      <c r="D32" s="12">
        <v>2236.4899999999998</v>
      </c>
      <c r="E32" s="12">
        <v>117.71</v>
      </c>
      <c r="F32" s="12"/>
      <c r="G32" s="12"/>
      <c r="H32" s="12"/>
      <c r="I32" s="12"/>
      <c r="J32" s="12">
        <f t="shared" si="3"/>
        <v>2354.1999999999998</v>
      </c>
      <c r="K32" s="21">
        <v>41865</v>
      </c>
      <c r="L32" s="26">
        <v>41835</v>
      </c>
      <c r="M32" s="15"/>
      <c r="N32" s="15"/>
      <c r="O32" s="15"/>
      <c r="P32" s="16">
        <v>2236.4899999999998</v>
      </c>
      <c r="Q32" s="27" t="s">
        <v>242</v>
      </c>
      <c r="R32" s="23">
        <f t="shared" si="0"/>
        <v>2236.4899999999998</v>
      </c>
      <c r="S32" s="24">
        <f t="shared" si="1"/>
        <v>2236.4899999999998</v>
      </c>
      <c r="T32" s="24">
        <f t="shared" si="2"/>
        <v>0</v>
      </c>
    </row>
    <row r="33" spans="1:20" s="20" customFormat="1" ht="22.5" customHeight="1" x14ac:dyDescent="0.2">
      <c r="A33" s="10" t="s">
        <v>38</v>
      </c>
      <c r="B33" s="11" t="s">
        <v>244</v>
      </c>
      <c r="C33" s="19" t="s">
        <v>192</v>
      </c>
      <c r="D33" s="12">
        <v>2907.43</v>
      </c>
      <c r="E33" s="12">
        <v>153.03</v>
      </c>
      <c r="F33" s="12"/>
      <c r="G33" s="12"/>
      <c r="H33" s="12"/>
      <c r="I33" s="12"/>
      <c r="J33" s="12">
        <f t="shared" si="3"/>
        <v>3060.46</v>
      </c>
      <c r="K33" s="21">
        <v>41881</v>
      </c>
      <c r="L33" s="26">
        <v>41851</v>
      </c>
      <c r="M33" s="15"/>
      <c r="N33" s="15"/>
      <c r="O33" s="15"/>
      <c r="P33" s="16">
        <v>2907.43</v>
      </c>
      <c r="Q33" s="27" t="s">
        <v>242</v>
      </c>
      <c r="R33" s="23">
        <f t="shared" si="0"/>
        <v>2907.43</v>
      </c>
      <c r="S33" s="24">
        <f t="shared" si="1"/>
        <v>2907.43</v>
      </c>
      <c r="T33" s="24">
        <f t="shared" si="2"/>
        <v>0</v>
      </c>
    </row>
    <row r="34" spans="1:20" s="20" customFormat="1" ht="22.5" customHeight="1" x14ac:dyDescent="0.2">
      <c r="A34" s="10" t="s">
        <v>39</v>
      </c>
      <c r="B34" s="11" t="s">
        <v>244</v>
      </c>
      <c r="C34" s="19" t="s">
        <v>192</v>
      </c>
      <c r="D34" s="12">
        <v>2460.13</v>
      </c>
      <c r="E34" s="12">
        <v>129.49</v>
      </c>
      <c r="F34" s="12"/>
      <c r="G34" s="12"/>
      <c r="H34" s="12"/>
      <c r="I34" s="12"/>
      <c r="J34" s="12">
        <f t="shared" si="3"/>
        <v>2589.62</v>
      </c>
      <c r="K34" s="21">
        <v>41896</v>
      </c>
      <c r="L34" s="26">
        <v>41866</v>
      </c>
      <c r="M34" s="15"/>
      <c r="N34" s="15"/>
      <c r="O34" s="15"/>
      <c r="P34" s="16">
        <v>2460.13</v>
      </c>
      <c r="Q34" s="27" t="s">
        <v>242</v>
      </c>
      <c r="R34" s="23">
        <f t="shared" si="0"/>
        <v>2460.13</v>
      </c>
      <c r="S34" s="24">
        <f t="shared" si="1"/>
        <v>2460.13</v>
      </c>
      <c r="T34" s="24">
        <f t="shared" si="2"/>
        <v>0</v>
      </c>
    </row>
    <row r="35" spans="1:20" s="20" customFormat="1" ht="22.5" customHeight="1" x14ac:dyDescent="0.2">
      <c r="A35" s="10" t="s">
        <v>40</v>
      </c>
      <c r="B35" s="11" t="s">
        <v>244</v>
      </c>
      <c r="C35" s="19" t="s">
        <v>192</v>
      </c>
      <c r="D35" s="12">
        <v>1356.41</v>
      </c>
      <c r="E35" s="12">
        <v>71.39</v>
      </c>
      <c r="F35" s="12"/>
      <c r="G35" s="12"/>
      <c r="H35" s="12"/>
      <c r="I35" s="12"/>
      <c r="J35" s="12">
        <f t="shared" si="3"/>
        <v>1427.8000000000002</v>
      </c>
      <c r="K35" s="21">
        <v>41896</v>
      </c>
      <c r="L35" s="26">
        <v>41866</v>
      </c>
      <c r="M35" s="15"/>
      <c r="N35" s="15"/>
      <c r="O35" s="15"/>
      <c r="P35" s="16">
        <v>1356.41</v>
      </c>
      <c r="Q35" s="27" t="s">
        <v>242</v>
      </c>
      <c r="R35" s="23">
        <f t="shared" si="0"/>
        <v>1356.41</v>
      </c>
      <c r="S35" s="24">
        <f t="shared" si="1"/>
        <v>1356.41</v>
      </c>
      <c r="T35" s="24">
        <f t="shared" si="2"/>
        <v>0</v>
      </c>
    </row>
    <row r="36" spans="1:20" s="20" customFormat="1" ht="23.25" customHeight="1" x14ac:dyDescent="0.2">
      <c r="A36" s="10" t="s">
        <v>41</v>
      </c>
      <c r="B36" s="11" t="s">
        <v>244</v>
      </c>
      <c r="C36" s="19" t="s">
        <v>192</v>
      </c>
      <c r="D36" s="12">
        <v>2683.78</v>
      </c>
      <c r="E36" s="12">
        <v>141.26</v>
      </c>
      <c r="F36" s="12"/>
      <c r="G36" s="12"/>
      <c r="H36" s="12"/>
      <c r="I36" s="12"/>
      <c r="J36" s="12">
        <f t="shared" si="3"/>
        <v>2825.04</v>
      </c>
      <c r="K36" s="21">
        <v>41912</v>
      </c>
      <c r="L36" s="26">
        <v>41882</v>
      </c>
      <c r="M36" s="15"/>
      <c r="N36" s="15"/>
      <c r="O36" s="15"/>
      <c r="P36" s="16">
        <v>2683.78</v>
      </c>
      <c r="Q36" s="27" t="s">
        <v>242</v>
      </c>
      <c r="R36" s="23">
        <f t="shared" si="0"/>
        <v>2683.78</v>
      </c>
      <c r="S36" s="24">
        <f t="shared" si="1"/>
        <v>2683.78</v>
      </c>
      <c r="T36" s="24">
        <f t="shared" si="2"/>
        <v>0</v>
      </c>
    </row>
    <row r="37" spans="1:20" s="20" customFormat="1" ht="22.5" customHeight="1" x14ac:dyDescent="0.2">
      <c r="A37" s="10" t="s">
        <v>42</v>
      </c>
      <c r="B37" s="11" t="s">
        <v>244</v>
      </c>
      <c r="C37" s="19" t="s">
        <v>192</v>
      </c>
      <c r="D37" s="12">
        <v>2236.4899999999998</v>
      </c>
      <c r="E37" s="12">
        <v>117.71</v>
      </c>
      <c r="F37" s="12"/>
      <c r="G37" s="12"/>
      <c r="H37" s="12"/>
      <c r="I37" s="12"/>
      <c r="J37" s="12">
        <f t="shared" si="3"/>
        <v>2354.1999999999998</v>
      </c>
      <c r="K37" s="13">
        <v>41927</v>
      </c>
      <c r="L37" s="26">
        <v>41897</v>
      </c>
      <c r="M37" s="15"/>
      <c r="N37" s="15"/>
      <c r="O37" s="15"/>
      <c r="P37" s="16">
        <v>2236.4899999999998</v>
      </c>
      <c r="Q37" s="27" t="s">
        <v>242</v>
      </c>
      <c r="R37" s="23">
        <f t="shared" si="0"/>
        <v>2236.4899999999998</v>
      </c>
      <c r="S37" s="24">
        <f t="shared" si="1"/>
        <v>2236.4899999999998</v>
      </c>
      <c r="T37" s="24">
        <f t="shared" si="2"/>
        <v>0</v>
      </c>
    </row>
    <row r="38" spans="1:20" s="20" customFormat="1" ht="22.5" customHeight="1" x14ac:dyDescent="0.2">
      <c r="A38" s="10" t="s">
        <v>43</v>
      </c>
      <c r="B38" s="11" t="s">
        <v>244</v>
      </c>
      <c r="C38" s="19" t="s">
        <v>192</v>
      </c>
      <c r="D38" s="12">
        <v>2589.5100000000002</v>
      </c>
      <c r="E38" s="12">
        <v>136.29</v>
      </c>
      <c r="F38" s="12"/>
      <c r="G38" s="12"/>
      <c r="H38" s="12"/>
      <c r="I38" s="12"/>
      <c r="J38" s="12">
        <f t="shared" si="3"/>
        <v>2725.8</v>
      </c>
      <c r="K38" s="33">
        <v>41927</v>
      </c>
      <c r="L38" s="26">
        <v>41897</v>
      </c>
      <c r="M38" s="15"/>
      <c r="N38" s="15"/>
      <c r="O38" s="15"/>
      <c r="P38" s="16">
        <v>2589.5100000000002</v>
      </c>
      <c r="Q38" s="27" t="s">
        <v>242</v>
      </c>
      <c r="R38" s="23">
        <f t="shared" si="0"/>
        <v>2589.5100000000002</v>
      </c>
      <c r="S38" s="24">
        <f t="shared" si="1"/>
        <v>2589.5100000000002</v>
      </c>
      <c r="T38" s="24">
        <f t="shared" si="2"/>
        <v>0</v>
      </c>
    </row>
    <row r="39" spans="1:20" s="20" customFormat="1" ht="22.5" customHeight="1" x14ac:dyDescent="0.2">
      <c r="A39" s="10" t="s">
        <v>44</v>
      </c>
      <c r="B39" s="11" t="s">
        <v>244</v>
      </c>
      <c r="C39" s="19" t="s">
        <v>192</v>
      </c>
      <c r="D39" s="12">
        <v>2683.78</v>
      </c>
      <c r="E39" s="12">
        <v>141.26</v>
      </c>
      <c r="F39" s="12"/>
      <c r="G39" s="12"/>
      <c r="H39" s="12"/>
      <c r="I39" s="12"/>
      <c r="J39" s="12">
        <f t="shared" si="3"/>
        <v>2825.04</v>
      </c>
      <c r="K39" s="13">
        <v>41942</v>
      </c>
      <c r="L39" s="26">
        <v>41912</v>
      </c>
      <c r="M39" s="15"/>
      <c r="N39" s="15"/>
      <c r="O39" s="15"/>
      <c r="P39" s="16">
        <v>2683.78</v>
      </c>
      <c r="Q39" s="27" t="s">
        <v>242</v>
      </c>
      <c r="R39" s="23">
        <f t="shared" si="0"/>
        <v>2683.78</v>
      </c>
      <c r="S39" s="24">
        <f t="shared" si="1"/>
        <v>2683.78</v>
      </c>
      <c r="T39" s="24">
        <f t="shared" si="2"/>
        <v>0</v>
      </c>
    </row>
    <row r="40" spans="1:20" s="20" customFormat="1" ht="22.5" customHeight="1" x14ac:dyDescent="0.2">
      <c r="A40" s="10" t="s">
        <v>45</v>
      </c>
      <c r="B40" s="11" t="s">
        <v>244</v>
      </c>
      <c r="C40" s="19" t="s">
        <v>192</v>
      </c>
      <c r="D40" s="12">
        <v>2460.13</v>
      </c>
      <c r="E40" s="12">
        <v>129.49</v>
      </c>
      <c r="F40" s="12"/>
      <c r="G40" s="12"/>
      <c r="H40" s="12"/>
      <c r="I40" s="12"/>
      <c r="J40" s="12">
        <f t="shared" si="3"/>
        <v>2589.62</v>
      </c>
      <c r="K40" s="13">
        <v>41957</v>
      </c>
      <c r="L40" s="14">
        <v>41927</v>
      </c>
      <c r="M40" s="15"/>
      <c r="N40" s="15"/>
      <c r="O40" s="15"/>
      <c r="P40" s="16">
        <v>2460.13</v>
      </c>
      <c r="Q40" s="27" t="s">
        <v>242</v>
      </c>
      <c r="R40" s="23">
        <f t="shared" si="0"/>
        <v>2460.13</v>
      </c>
      <c r="S40" s="24">
        <f t="shared" si="1"/>
        <v>2460.13</v>
      </c>
      <c r="T40" s="24">
        <f t="shared" si="2"/>
        <v>0</v>
      </c>
    </row>
    <row r="41" spans="1:20" s="20" customFormat="1" ht="22.5" customHeight="1" x14ac:dyDescent="0.2">
      <c r="A41" s="10" t="s">
        <v>46</v>
      </c>
      <c r="B41" s="11" t="s">
        <v>244</v>
      </c>
      <c r="C41" s="19" t="s">
        <v>192</v>
      </c>
      <c r="D41" s="12">
        <v>2907.43</v>
      </c>
      <c r="E41" s="12">
        <v>153.03</v>
      </c>
      <c r="F41" s="12"/>
      <c r="G41" s="12"/>
      <c r="H41" s="12"/>
      <c r="I41" s="12"/>
      <c r="J41" s="12">
        <f t="shared" si="3"/>
        <v>3060.46</v>
      </c>
      <c r="K41" s="13">
        <v>41973</v>
      </c>
      <c r="L41" s="14">
        <v>41943</v>
      </c>
      <c r="M41" s="15"/>
      <c r="N41" s="15"/>
      <c r="O41" s="15"/>
      <c r="P41" s="16">
        <v>2907.43</v>
      </c>
      <c r="Q41" s="27" t="s">
        <v>242</v>
      </c>
      <c r="R41" s="23">
        <f t="shared" ref="R41:R73" si="4">+D41</f>
        <v>2907.43</v>
      </c>
      <c r="S41" s="24">
        <f t="shared" ref="S41:S73" si="5">+M41+N41+O41+P41</f>
        <v>2907.43</v>
      </c>
      <c r="T41" s="24">
        <f t="shared" ref="T41:T63" si="6">+R41-S41</f>
        <v>0</v>
      </c>
    </row>
    <row r="42" spans="1:20" s="20" customFormat="1" ht="22.5" customHeight="1" x14ac:dyDescent="0.2">
      <c r="A42" s="10" t="s">
        <v>47</v>
      </c>
      <c r="B42" s="11" t="s">
        <v>244</v>
      </c>
      <c r="C42" s="19" t="s">
        <v>192</v>
      </c>
      <c r="D42" s="12">
        <v>2010.94</v>
      </c>
      <c r="E42" s="12">
        <v>105.84</v>
      </c>
      <c r="F42" s="12"/>
      <c r="G42" s="12"/>
      <c r="H42" s="12"/>
      <c r="I42" s="12"/>
      <c r="J42" s="12">
        <f t="shared" ref="J42:J73" si="7">+D42+E42+F42+G42+H42+I42</f>
        <v>2116.7800000000002</v>
      </c>
      <c r="K42" s="13">
        <v>41988</v>
      </c>
      <c r="L42" s="14">
        <v>41958</v>
      </c>
      <c r="M42" s="15"/>
      <c r="N42" s="15"/>
      <c r="O42" s="15"/>
      <c r="P42" s="16">
        <v>2010.94</v>
      </c>
      <c r="Q42" s="27" t="s">
        <v>242</v>
      </c>
      <c r="R42" s="23">
        <f t="shared" si="4"/>
        <v>2010.94</v>
      </c>
      <c r="S42" s="24">
        <f t="shared" si="5"/>
        <v>2010.94</v>
      </c>
      <c r="T42" s="24">
        <f t="shared" si="6"/>
        <v>0</v>
      </c>
    </row>
    <row r="43" spans="1:20" s="20" customFormat="1" ht="22.5" customHeight="1" x14ac:dyDescent="0.2">
      <c r="A43" s="10" t="s">
        <v>48</v>
      </c>
      <c r="B43" s="11" t="s">
        <v>244</v>
      </c>
      <c r="C43" s="19" t="s">
        <v>192</v>
      </c>
      <c r="D43" s="12">
        <v>2460.13</v>
      </c>
      <c r="E43" s="12">
        <v>129.49</v>
      </c>
      <c r="F43" s="12"/>
      <c r="G43" s="12"/>
      <c r="H43" s="12"/>
      <c r="I43" s="12"/>
      <c r="J43" s="12">
        <f t="shared" si="7"/>
        <v>2589.62</v>
      </c>
      <c r="K43" s="13">
        <v>42003</v>
      </c>
      <c r="L43" s="14">
        <v>41973</v>
      </c>
      <c r="M43" s="15"/>
      <c r="N43" s="15"/>
      <c r="O43" s="15"/>
      <c r="P43" s="16">
        <v>2460.13</v>
      </c>
      <c r="Q43" s="27" t="s">
        <v>242</v>
      </c>
      <c r="R43" s="23">
        <f t="shared" si="4"/>
        <v>2460.13</v>
      </c>
      <c r="S43" s="24">
        <f t="shared" si="5"/>
        <v>2460.13</v>
      </c>
      <c r="T43" s="24">
        <f t="shared" si="6"/>
        <v>0</v>
      </c>
    </row>
    <row r="44" spans="1:20" s="20" customFormat="1" ht="22.5" customHeight="1" x14ac:dyDescent="0.2">
      <c r="A44" s="10" t="s">
        <v>193</v>
      </c>
      <c r="B44" s="11" t="s">
        <v>244</v>
      </c>
      <c r="C44" s="19" t="s">
        <v>18</v>
      </c>
      <c r="D44" s="12">
        <v>2236.4899999999998</v>
      </c>
      <c r="E44" s="12">
        <v>117.71</v>
      </c>
      <c r="F44" s="12"/>
      <c r="G44" s="12"/>
      <c r="H44" s="12"/>
      <c r="I44" s="12"/>
      <c r="J44" s="12">
        <f t="shared" si="7"/>
        <v>2354.1999999999998</v>
      </c>
      <c r="K44" s="21">
        <v>42018</v>
      </c>
      <c r="L44" s="14">
        <v>41988</v>
      </c>
      <c r="M44" s="15"/>
      <c r="N44" s="15"/>
      <c r="O44" s="15"/>
      <c r="P44" s="16">
        <v>2236.4899999999998</v>
      </c>
      <c r="Q44" s="27" t="s">
        <v>242</v>
      </c>
      <c r="R44" s="23">
        <f t="shared" si="4"/>
        <v>2236.4899999999998</v>
      </c>
      <c r="S44" s="24">
        <f t="shared" si="5"/>
        <v>2236.4899999999998</v>
      </c>
      <c r="T44" s="24">
        <f t="shared" si="6"/>
        <v>0</v>
      </c>
    </row>
    <row r="45" spans="1:20" s="20" customFormat="1" ht="22.5" customHeight="1" x14ac:dyDescent="0.2">
      <c r="A45" s="10" t="s">
        <v>49</v>
      </c>
      <c r="B45" s="11" t="s">
        <v>244</v>
      </c>
      <c r="C45" s="19" t="s">
        <v>192</v>
      </c>
      <c r="D45" s="12">
        <v>2012.84</v>
      </c>
      <c r="E45" s="12">
        <v>105.94</v>
      </c>
      <c r="F45" s="12"/>
      <c r="G45" s="12"/>
      <c r="H45" s="12"/>
      <c r="I45" s="12"/>
      <c r="J45" s="12">
        <f t="shared" si="7"/>
        <v>2118.7799999999997</v>
      </c>
      <c r="K45" s="21">
        <v>42033</v>
      </c>
      <c r="L45" s="14">
        <v>42003</v>
      </c>
      <c r="M45" s="15"/>
      <c r="N45" s="15"/>
      <c r="O45" s="15"/>
      <c r="P45" s="16">
        <v>2012.84</v>
      </c>
      <c r="Q45" s="27" t="s">
        <v>242</v>
      </c>
      <c r="R45" s="23">
        <f t="shared" si="4"/>
        <v>2012.84</v>
      </c>
      <c r="S45" s="24">
        <f t="shared" si="5"/>
        <v>2012.84</v>
      </c>
      <c r="T45" s="24">
        <f t="shared" si="6"/>
        <v>0</v>
      </c>
    </row>
    <row r="46" spans="1:20" s="20" customFormat="1" ht="22.5" customHeight="1" x14ac:dyDescent="0.2">
      <c r="A46" s="10" t="s">
        <v>50</v>
      </c>
      <c r="B46" s="11" t="s">
        <v>244</v>
      </c>
      <c r="C46" s="19" t="s">
        <v>192</v>
      </c>
      <c r="D46" s="12">
        <v>3945.92</v>
      </c>
      <c r="E46" s="12">
        <v>207.68</v>
      </c>
      <c r="F46" s="12"/>
      <c r="G46" s="12"/>
      <c r="H46" s="12"/>
      <c r="I46" s="12"/>
      <c r="J46" s="12">
        <f t="shared" si="7"/>
        <v>4153.6000000000004</v>
      </c>
      <c r="K46" s="21">
        <v>42033</v>
      </c>
      <c r="L46" s="14">
        <v>42003</v>
      </c>
      <c r="M46" s="15"/>
      <c r="N46" s="15"/>
      <c r="O46" s="15"/>
      <c r="P46" s="16">
        <v>3945.92</v>
      </c>
      <c r="Q46" s="27" t="s">
        <v>242</v>
      </c>
      <c r="R46" s="23">
        <f t="shared" si="4"/>
        <v>3945.92</v>
      </c>
      <c r="S46" s="24">
        <f t="shared" si="5"/>
        <v>3945.92</v>
      </c>
      <c r="T46" s="24">
        <f t="shared" si="6"/>
        <v>0</v>
      </c>
    </row>
    <row r="47" spans="1:20" s="20" customFormat="1" ht="22.5" customHeight="1" x14ac:dyDescent="0.2">
      <c r="A47" s="10" t="s">
        <v>51</v>
      </c>
      <c r="B47" s="11" t="s">
        <v>244</v>
      </c>
      <c r="C47" s="19" t="s">
        <v>192</v>
      </c>
      <c r="D47" s="12">
        <v>2012.84</v>
      </c>
      <c r="E47" s="12">
        <v>105.94</v>
      </c>
      <c r="F47" s="12"/>
      <c r="G47" s="12"/>
      <c r="H47" s="12"/>
      <c r="I47" s="12"/>
      <c r="J47" s="12">
        <f t="shared" si="7"/>
        <v>2118.7799999999997</v>
      </c>
      <c r="K47" s="21">
        <v>42049</v>
      </c>
      <c r="L47" s="26">
        <v>42019</v>
      </c>
      <c r="M47" s="15"/>
      <c r="N47" s="15"/>
      <c r="O47" s="15"/>
      <c r="P47" s="16">
        <v>2012.84</v>
      </c>
      <c r="Q47" s="27" t="s">
        <v>242</v>
      </c>
      <c r="R47" s="23">
        <f t="shared" si="4"/>
        <v>2012.84</v>
      </c>
      <c r="S47" s="24">
        <f t="shared" si="5"/>
        <v>2012.84</v>
      </c>
      <c r="T47" s="24">
        <f t="shared" si="6"/>
        <v>0</v>
      </c>
    </row>
    <row r="48" spans="1:20" s="20" customFormat="1" ht="22.5" customHeight="1" x14ac:dyDescent="0.2">
      <c r="A48" s="10" t="s">
        <v>52</v>
      </c>
      <c r="B48" s="11" t="s">
        <v>244</v>
      </c>
      <c r="C48" s="19" t="s">
        <v>192</v>
      </c>
      <c r="D48" s="12">
        <v>2012.84</v>
      </c>
      <c r="E48" s="12">
        <v>105.94</v>
      </c>
      <c r="F48" s="12"/>
      <c r="G48" s="12"/>
      <c r="H48" s="12"/>
      <c r="I48" s="12"/>
      <c r="J48" s="12">
        <f t="shared" si="7"/>
        <v>2118.7799999999997</v>
      </c>
      <c r="K48" s="28">
        <v>42038</v>
      </c>
      <c r="L48" s="26">
        <v>42035</v>
      </c>
      <c r="M48" s="15"/>
      <c r="N48" s="15"/>
      <c r="O48" s="15"/>
      <c r="P48" s="16">
        <v>2012.84</v>
      </c>
      <c r="Q48" s="27" t="s">
        <v>242</v>
      </c>
      <c r="R48" s="23">
        <f t="shared" si="4"/>
        <v>2012.84</v>
      </c>
      <c r="S48" s="24">
        <f t="shared" si="5"/>
        <v>2012.84</v>
      </c>
      <c r="T48" s="24">
        <f t="shared" si="6"/>
        <v>0</v>
      </c>
    </row>
    <row r="49" spans="1:20" s="20" customFormat="1" ht="22.5" customHeight="1" x14ac:dyDescent="0.2">
      <c r="A49" s="10" t="s">
        <v>53</v>
      </c>
      <c r="B49" s="11" t="s">
        <v>244</v>
      </c>
      <c r="C49" s="19" t="s">
        <v>192</v>
      </c>
      <c r="D49" s="12">
        <v>2012.84</v>
      </c>
      <c r="E49" s="12">
        <v>105.94</v>
      </c>
      <c r="F49" s="12"/>
      <c r="G49" s="12"/>
      <c r="H49" s="12"/>
      <c r="I49" s="12"/>
      <c r="J49" s="12">
        <f t="shared" si="7"/>
        <v>2118.7799999999997</v>
      </c>
      <c r="K49" s="21">
        <v>42080</v>
      </c>
      <c r="L49" s="26">
        <v>42050</v>
      </c>
      <c r="M49" s="15"/>
      <c r="N49" s="15"/>
      <c r="O49" s="15"/>
      <c r="P49" s="16">
        <v>2012.84</v>
      </c>
      <c r="Q49" s="27" t="s">
        <v>242</v>
      </c>
      <c r="R49" s="23">
        <f t="shared" si="4"/>
        <v>2012.84</v>
      </c>
      <c r="S49" s="24">
        <f t="shared" si="5"/>
        <v>2012.84</v>
      </c>
      <c r="T49" s="24">
        <f t="shared" si="6"/>
        <v>0</v>
      </c>
    </row>
    <row r="50" spans="1:20" s="20" customFormat="1" ht="22.5" customHeight="1" x14ac:dyDescent="0.2">
      <c r="A50" s="10" t="s">
        <v>54</v>
      </c>
      <c r="B50" s="11" t="s">
        <v>244</v>
      </c>
      <c r="C50" s="19" t="s">
        <v>192</v>
      </c>
      <c r="D50" s="12">
        <v>2236.4899999999998</v>
      </c>
      <c r="E50" s="12">
        <v>117.71</v>
      </c>
      <c r="F50" s="12"/>
      <c r="G50" s="12"/>
      <c r="H50" s="12"/>
      <c r="I50" s="12"/>
      <c r="J50" s="12">
        <f t="shared" si="7"/>
        <v>2354.1999999999998</v>
      </c>
      <c r="K50" s="21">
        <v>42108</v>
      </c>
      <c r="L50" s="26">
        <v>42078</v>
      </c>
      <c r="M50" s="15"/>
      <c r="N50" s="15"/>
      <c r="O50" s="15"/>
      <c r="P50" s="16">
        <v>2236.4899999999998</v>
      </c>
      <c r="Q50" s="27" t="s">
        <v>242</v>
      </c>
      <c r="R50" s="23">
        <f t="shared" si="4"/>
        <v>2236.4899999999998</v>
      </c>
      <c r="S50" s="24">
        <f t="shared" si="5"/>
        <v>2236.4899999999998</v>
      </c>
      <c r="T50" s="24">
        <f t="shared" si="6"/>
        <v>0</v>
      </c>
    </row>
    <row r="51" spans="1:20" s="20" customFormat="1" ht="22.5" customHeight="1" x14ac:dyDescent="0.2">
      <c r="A51" s="10" t="s">
        <v>55</v>
      </c>
      <c r="B51" s="11" t="s">
        <v>244</v>
      </c>
      <c r="C51" s="19" t="s">
        <v>192</v>
      </c>
      <c r="D51" s="12">
        <v>2236.4899999999998</v>
      </c>
      <c r="E51" s="12">
        <v>117.71</v>
      </c>
      <c r="F51" s="12"/>
      <c r="G51" s="12"/>
      <c r="H51" s="12"/>
      <c r="I51" s="12"/>
      <c r="J51" s="12">
        <f t="shared" si="7"/>
        <v>2354.1999999999998</v>
      </c>
      <c r="K51" s="21">
        <v>42139</v>
      </c>
      <c r="L51" s="26">
        <v>42109</v>
      </c>
      <c r="M51" s="15"/>
      <c r="N51" s="15"/>
      <c r="O51" s="15"/>
      <c r="P51" s="16">
        <v>2236.4899999999998</v>
      </c>
      <c r="Q51" s="27" t="s">
        <v>242</v>
      </c>
      <c r="R51" s="23">
        <f t="shared" si="4"/>
        <v>2236.4899999999998</v>
      </c>
      <c r="S51" s="24">
        <f t="shared" si="5"/>
        <v>2236.4899999999998</v>
      </c>
      <c r="T51" s="24">
        <f t="shared" si="6"/>
        <v>0</v>
      </c>
    </row>
    <row r="52" spans="1:20" s="20" customFormat="1" ht="22.5" customHeight="1" x14ac:dyDescent="0.2">
      <c r="A52" s="10" t="s">
        <v>56</v>
      </c>
      <c r="B52" s="11" t="s">
        <v>244</v>
      </c>
      <c r="C52" s="19" t="s">
        <v>192</v>
      </c>
      <c r="D52" s="12">
        <v>2244.75</v>
      </c>
      <c r="E52" s="12">
        <v>118.15</v>
      </c>
      <c r="F52" s="12"/>
      <c r="G52" s="12"/>
      <c r="H52" s="12"/>
      <c r="I52" s="12"/>
      <c r="J52" s="12">
        <f t="shared" si="7"/>
        <v>2362.9</v>
      </c>
      <c r="K52" s="21">
        <v>42139</v>
      </c>
      <c r="L52" s="26">
        <v>42109</v>
      </c>
      <c r="M52" s="15"/>
      <c r="N52" s="15"/>
      <c r="O52" s="15"/>
      <c r="P52" s="16">
        <v>2244.75</v>
      </c>
      <c r="Q52" s="27" t="s">
        <v>242</v>
      </c>
      <c r="R52" s="23">
        <f t="shared" si="4"/>
        <v>2244.75</v>
      </c>
      <c r="S52" s="24">
        <f t="shared" si="5"/>
        <v>2244.75</v>
      </c>
      <c r="T52" s="24">
        <f t="shared" si="6"/>
        <v>0</v>
      </c>
    </row>
    <row r="53" spans="1:20" s="20" customFormat="1" ht="22.5" customHeight="1" x14ac:dyDescent="0.2">
      <c r="A53" s="10" t="s">
        <v>57</v>
      </c>
      <c r="B53" s="11" t="s">
        <v>244</v>
      </c>
      <c r="C53" s="19" t="s">
        <v>192</v>
      </c>
      <c r="D53" s="12">
        <v>3034.9</v>
      </c>
      <c r="E53" s="12">
        <v>159.74</v>
      </c>
      <c r="F53" s="12"/>
      <c r="G53" s="12"/>
      <c r="H53" s="12"/>
      <c r="I53" s="12"/>
      <c r="J53" s="12">
        <f t="shared" si="7"/>
        <v>3194.6400000000003</v>
      </c>
      <c r="K53" s="21">
        <v>42154</v>
      </c>
      <c r="L53" s="26">
        <v>42124</v>
      </c>
      <c r="M53" s="15"/>
      <c r="N53" s="15"/>
      <c r="O53" s="15"/>
      <c r="P53" s="16">
        <v>3034.9</v>
      </c>
      <c r="Q53" s="27" t="s">
        <v>242</v>
      </c>
      <c r="R53" s="23">
        <f t="shared" si="4"/>
        <v>3034.9</v>
      </c>
      <c r="S53" s="24">
        <f t="shared" si="5"/>
        <v>3034.9</v>
      </c>
      <c r="T53" s="24">
        <f t="shared" si="6"/>
        <v>0</v>
      </c>
    </row>
    <row r="54" spans="1:20" s="20" customFormat="1" ht="22.5" customHeight="1" x14ac:dyDescent="0.2">
      <c r="A54" s="10" t="s">
        <v>58</v>
      </c>
      <c r="B54" s="11" t="s">
        <v>244</v>
      </c>
      <c r="C54" s="19" t="s">
        <v>192</v>
      </c>
      <c r="D54" s="12">
        <v>2012.84</v>
      </c>
      <c r="E54" s="12">
        <v>105.94</v>
      </c>
      <c r="F54" s="12"/>
      <c r="G54" s="12"/>
      <c r="H54" s="12"/>
      <c r="I54" s="12"/>
      <c r="J54" s="12">
        <f t="shared" si="7"/>
        <v>2118.7799999999997</v>
      </c>
      <c r="K54" s="21">
        <v>42169</v>
      </c>
      <c r="L54" s="26">
        <v>42139</v>
      </c>
      <c r="M54" s="15"/>
      <c r="N54" s="15"/>
      <c r="O54" s="15"/>
      <c r="P54" s="16">
        <v>2012.84</v>
      </c>
      <c r="Q54" s="27" t="s">
        <v>242</v>
      </c>
      <c r="R54" s="23">
        <f t="shared" si="4"/>
        <v>2012.84</v>
      </c>
      <c r="S54" s="24">
        <f t="shared" si="5"/>
        <v>2012.84</v>
      </c>
      <c r="T54" s="24">
        <f t="shared" si="6"/>
        <v>0</v>
      </c>
    </row>
    <row r="55" spans="1:20" s="20" customFormat="1" ht="22.5" customHeight="1" x14ac:dyDescent="0.2">
      <c r="A55" s="10" t="s">
        <v>59</v>
      </c>
      <c r="B55" s="11" t="s">
        <v>244</v>
      </c>
      <c r="C55" s="19" t="s">
        <v>192</v>
      </c>
      <c r="D55" s="12">
        <v>2460.13</v>
      </c>
      <c r="E55" s="12">
        <v>129.49</v>
      </c>
      <c r="F55" s="12"/>
      <c r="G55" s="12"/>
      <c r="H55" s="12"/>
      <c r="I55" s="12"/>
      <c r="J55" s="12">
        <f t="shared" si="7"/>
        <v>2589.62</v>
      </c>
      <c r="K55" s="21">
        <v>42185</v>
      </c>
      <c r="L55" s="26">
        <v>42155</v>
      </c>
      <c r="M55" s="15"/>
      <c r="N55" s="15"/>
      <c r="O55" s="15"/>
      <c r="P55" s="16">
        <v>2460.13</v>
      </c>
      <c r="Q55" s="27" t="s">
        <v>242</v>
      </c>
      <c r="R55" s="23">
        <f t="shared" si="4"/>
        <v>2460.13</v>
      </c>
      <c r="S55" s="24">
        <f t="shared" si="5"/>
        <v>2460.13</v>
      </c>
      <c r="T55" s="24">
        <f t="shared" si="6"/>
        <v>0</v>
      </c>
    </row>
    <row r="56" spans="1:20" s="20" customFormat="1" ht="22.5" customHeight="1" x14ac:dyDescent="0.2">
      <c r="A56" s="10" t="s">
        <v>60</v>
      </c>
      <c r="B56" s="11" t="s">
        <v>244</v>
      </c>
      <c r="C56" s="19" t="s">
        <v>192</v>
      </c>
      <c r="D56" s="12">
        <v>2236.4899999999998</v>
      </c>
      <c r="E56" s="12">
        <v>117.71</v>
      </c>
      <c r="F56" s="12"/>
      <c r="G56" s="12"/>
      <c r="H56" s="12"/>
      <c r="I56" s="12"/>
      <c r="J56" s="12">
        <f t="shared" si="7"/>
        <v>2354.1999999999998</v>
      </c>
      <c r="K56" s="32">
        <v>42200</v>
      </c>
      <c r="L56" s="26">
        <v>42170</v>
      </c>
      <c r="M56" s="15"/>
      <c r="N56" s="15"/>
      <c r="O56" s="15"/>
      <c r="P56" s="16">
        <v>2236.4899999999998</v>
      </c>
      <c r="Q56" s="27" t="s">
        <v>242</v>
      </c>
      <c r="R56" s="23">
        <f t="shared" si="4"/>
        <v>2236.4899999999998</v>
      </c>
      <c r="S56" s="24">
        <f t="shared" si="5"/>
        <v>2236.4899999999998</v>
      </c>
      <c r="T56" s="24">
        <f t="shared" si="6"/>
        <v>0</v>
      </c>
    </row>
    <row r="57" spans="1:20" s="20" customFormat="1" ht="22.5" customHeight="1" x14ac:dyDescent="0.2">
      <c r="A57" s="10" t="s">
        <v>61</v>
      </c>
      <c r="B57" s="11" t="s">
        <v>244</v>
      </c>
      <c r="C57" s="19" t="s">
        <v>192</v>
      </c>
      <c r="D57" s="12">
        <v>2683.78</v>
      </c>
      <c r="E57" s="12">
        <v>141.26</v>
      </c>
      <c r="F57" s="12"/>
      <c r="G57" s="12"/>
      <c r="H57" s="12"/>
      <c r="I57" s="12"/>
      <c r="J57" s="12">
        <f t="shared" si="7"/>
        <v>2825.04</v>
      </c>
      <c r="K57" s="21">
        <v>42215</v>
      </c>
      <c r="L57" s="26">
        <v>42185</v>
      </c>
      <c r="M57" s="15"/>
      <c r="N57" s="15"/>
      <c r="O57" s="15"/>
      <c r="P57" s="16">
        <v>2683.78</v>
      </c>
      <c r="Q57" s="27" t="s">
        <v>242</v>
      </c>
      <c r="R57" s="23">
        <f t="shared" si="4"/>
        <v>2683.78</v>
      </c>
      <c r="S57" s="24">
        <f t="shared" si="5"/>
        <v>2683.78</v>
      </c>
      <c r="T57" s="24">
        <f t="shared" si="6"/>
        <v>0</v>
      </c>
    </row>
    <row r="58" spans="1:20" s="20" customFormat="1" ht="22.5" customHeight="1" x14ac:dyDescent="0.2">
      <c r="A58" s="10" t="s">
        <v>62</v>
      </c>
      <c r="B58" s="11" t="s">
        <v>244</v>
      </c>
      <c r="C58" s="19" t="s">
        <v>192</v>
      </c>
      <c r="D58" s="12">
        <v>6587.9</v>
      </c>
      <c r="E58" s="12">
        <v>291.5</v>
      </c>
      <c r="F58" s="12"/>
      <c r="G58" s="12"/>
      <c r="H58" s="12"/>
      <c r="I58" s="12"/>
      <c r="J58" s="12">
        <f t="shared" si="7"/>
        <v>6879.4</v>
      </c>
      <c r="K58" s="21">
        <v>42215</v>
      </c>
      <c r="L58" s="26">
        <v>42185</v>
      </c>
      <c r="M58" s="15"/>
      <c r="N58" s="15"/>
      <c r="O58" s="15"/>
      <c r="P58" s="16">
        <v>6587.9</v>
      </c>
      <c r="Q58" s="27" t="s">
        <v>242</v>
      </c>
      <c r="R58" s="23">
        <f t="shared" si="4"/>
        <v>6587.9</v>
      </c>
      <c r="S58" s="24">
        <f t="shared" si="5"/>
        <v>6587.9</v>
      </c>
      <c r="T58" s="24">
        <f t="shared" si="6"/>
        <v>0</v>
      </c>
    </row>
    <row r="59" spans="1:20" s="20" customFormat="1" ht="22.5" customHeight="1" x14ac:dyDescent="0.2">
      <c r="A59" s="10" t="s">
        <v>63</v>
      </c>
      <c r="B59" s="11" t="s">
        <v>244</v>
      </c>
      <c r="C59" s="19" t="s">
        <v>192</v>
      </c>
      <c r="D59" s="12">
        <v>2542.87</v>
      </c>
      <c r="E59" s="12">
        <v>133.63999999999999</v>
      </c>
      <c r="F59" s="12"/>
      <c r="G59" s="12"/>
      <c r="H59" s="12"/>
      <c r="I59" s="12"/>
      <c r="J59" s="12">
        <f t="shared" si="7"/>
        <v>2676.5099999999998</v>
      </c>
      <c r="K59" s="21">
        <v>42230</v>
      </c>
      <c r="L59" s="26">
        <v>42200</v>
      </c>
      <c r="M59" s="15"/>
      <c r="N59" s="15"/>
      <c r="O59" s="15"/>
      <c r="P59" s="16">
        <v>2542.87</v>
      </c>
      <c r="Q59" s="27" t="s">
        <v>242</v>
      </c>
      <c r="R59" s="23">
        <f t="shared" si="4"/>
        <v>2542.87</v>
      </c>
      <c r="S59" s="24">
        <f t="shared" si="5"/>
        <v>2542.87</v>
      </c>
      <c r="T59" s="24">
        <f t="shared" si="6"/>
        <v>0</v>
      </c>
    </row>
    <row r="60" spans="1:20" s="20" customFormat="1" ht="22.5" customHeight="1" x14ac:dyDescent="0.2">
      <c r="A60" s="10" t="s">
        <v>64</v>
      </c>
      <c r="B60" s="11" t="s">
        <v>244</v>
      </c>
      <c r="C60" s="19" t="s">
        <v>18</v>
      </c>
      <c r="D60" s="12">
        <v>2236.4899999999998</v>
      </c>
      <c r="E60" s="12">
        <v>117.71</v>
      </c>
      <c r="F60" s="12"/>
      <c r="G60" s="12"/>
      <c r="H60" s="12"/>
      <c r="I60" s="12"/>
      <c r="J60" s="12">
        <f t="shared" si="7"/>
        <v>2354.1999999999998</v>
      </c>
      <c r="K60" s="13">
        <v>42355</v>
      </c>
      <c r="L60" s="14">
        <v>42325</v>
      </c>
      <c r="M60" s="15"/>
      <c r="N60" s="15"/>
      <c r="O60" s="15"/>
      <c r="P60" s="16">
        <v>2236.4899999999998</v>
      </c>
      <c r="Q60" s="27" t="s">
        <v>242</v>
      </c>
      <c r="R60" s="23">
        <f t="shared" si="4"/>
        <v>2236.4899999999998</v>
      </c>
      <c r="S60" s="24">
        <f t="shared" si="5"/>
        <v>2236.4899999999998</v>
      </c>
      <c r="T60" s="24">
        <f t="shared" si="6"/>
        <v>0</v>
      </c>
    </row>
    <row r="61" spans="1:20" s="20" customFormat="1" ht="22.5" customHeight="1" x14ac:dyDescent="0.2">
      <c r="A61" s="10" t="s">
        <v>65</v>
      </c>
      <c r="B61" s="11" t="s">
        <v>244</v>
      </c>
      <c r="C61" s="19" t="s">
        <v>18</v>
      </c>
      <c r="D61" s="12">
        <v>2236.4899999999998</v>
      </c>
      <c r="E61" s="12">
        <v>117.71</v>
      </c>
      <c r="F61" s="12"/>
      <c r="G61" s="12"/>
      <c r="H61" s="12"/>
      <c r="I61" s="12"/>
      <c r="J61" s="12">
        <f t="shared" si="7"/>
        <v>2354.1999999999998</v>
      </c>
      <c r="K61" s="13">
        <v>42355</v>
      </c>
      <c r="L61" s="14">
        <v>42325</v>
      </c>
      <c r="M61" s="15"/>
      <c r="N61" s="15"/>
      <c r="O61" s="15"/>
      <c r="P61" s="16">
        <v>2236.4899999999998</v>
      </c>
      <c r="Q61" s="27" t="s">
        <v>242</v>
      </c>
      <c r="R61" s="23">
        <f t="shared" si="4"/>
        <v>2236.4899999999998</v>
      </c>
      <c r="S61" s="24">
        <f t="shared" si="5"/>
        <v>2236.4899999999998</v>
      </c>
      <c r="T61" s="24">
        <f t="shared" si="6"/>
        <v>0</v>
      </c>
    </row>
    <row r="62" spans="1:20" s="20" customFormat="1" ht="12.75" customHeight="1" x14ac:dyDescent="0.2">
      <c r="A62" s="10" t="s">
        <v>70</v>
      </c>
      <c r="B62" s="19" t="s">
        <v>69</v>
      </c>
      <c r="C62" s="19" t="s">
        <v>185</v>
      </c>
      <c r="D62" s="12">
        <v>225000</v>
      </c>
      <c r="E62" s="12"/>
      <c r="F62" s="12"/>
      <c r="G62" s="12"/>
      <c r="H62" s="12"/>
      <c r="I62" s="12"/>
      <c r="J62" s="12">
        <f t="shared" si="7"/>
        <v>225000</v>
      </c>
      <c r="K62" s="13">
        <v>42717</v>
      </c>
      <c r="L62" s="14">
        <v>42717</v>
      </c>
      <c r="M62" s="15"/>
      <c r="N62" s="16">
        <v>225000</v>
      </c>
      <c r="O62" s="15"/>
      <c r="P62" s="15"/>
      <c r="Q62" s="22"/>
      <c r="R62" s="23">
        <f t="shared" si="4"/>
        <v>225000</v>
      </c>
      <c r="S62" s="24">
        <f t="shared" si="5"/>
        <v>225000</v>
      </c>
      <c r="T62" s="24">
        <f t="shared" si="6"/>
        <v>0</v>
      </c>
    </row>
    <row r="63" spans="1:20" s="20" customFormat="1" ht="54" customHeight="1" x14ac:dyDescent="0.2">
      <c r="A63" s="10" t="s">
        <v>66</v>
      </c>
      <c r="B63" s="19" t="s">
        <v>71</v>
      </c>
      <c r="C63" s="19" t="s">
        <v>173</v>
      </c>
      <c r="D63" s="12">
        <v>90860</v>
      </c>
      <c r="E63" s="12"/>
      <c r="F63" s="12"/>
      <c r="G63" s="12"/>
      <c r="H63" s="12"/>
      <c r="I63" s="12"/>
      <c r="J63" s="12">
        <f t="shared" si="7"/>
        <v>90860</v>
      </c>
      <c r="K63" s="13">
        <v>41971</v>
      </c>
      <c r="L63" s="14">
        <v>41971</v>
      </c>
      <c r="M63" s="15"/>
      <c r="N63" s="15"/>
      <c r="O63" s="15"/>
      <c r="P63" s="16">
        <v>90860</v>
      </c>
      <c r="Q63" s="27" t="s">
        <v>174</v>
      </c>
      <c r="R63" s="23">
        <f t="shared" si="4"/>
        <v>90860</v>
      </c>
      <c r="S63" s="24">
        <f t="shared" si="5"/>
        <v>90860</v>
      </c>
      <c r="T63" s="24">
        <f t="shared" si="6"/>
        <v>0</v>
      </c>
    </row>
    <row r="64" spans="1:20" s="20" customFormat="1" ht="12.75" customHeight="1" x14ac:dyDescent="0.2">
      <c r="A64" s="10" t="s">
        <v>72</v>
      </c>
      <c r="B64" s="11" t="s">
        <v>245</v>
      </c>
      <c r="C64" s="19" t="s">
        <v>236</v>
      </c>
      <c r="D64" s="12">
        <v>349633.74</v>
      </c>
      <c r="E64" s="12">
        <v>14952.3</v>
      </c>
      <c r="F64" s="12"/>
      <c r="G64" s="12"/>
      <c r="H64" s="12"/>
      <c r="I64" s="12"/>
      <c r="J64" s="12">
        <f t="shared" si="7"/>
        <v>364586.04</v>
      </c>
      <c r="K64" s="13">
        <v>42735</v>
      </c>
      <c r="L64" s="34">
        <v>42381</v>
      </c>
      <c r="M64" s="16">
        <v>349633.74</v>
      </c>
      <c r="N64" s="15"/>
      <c r="O64" s="15"/>
      <c r="P64" s="15"/>
      <c r="Q64" s="22"/>
      <c r="R64" s="23">
        <f t="shared" si="4"/>
        <v>349633.74</v>
      </c>
      <c r="S64" s="24">
        <f t="shared" si="5"/>
        <v>349633.74</v>
      </c>
      <c r="T64" s="24">
        <f t="shared" ref="T64:T79" si="8">+R64-S64</f>
        <v>0</v>
      </c>
    </row>
    <row r="65" spans="1:20" s="20" customFormat="1" ht="24" x14ac:dyDescent="0.2">
      <c r="A65" s="10" t="s">
        <v>73</v>
      </c>
      <c r="B65" s="19" t="s">
        <v>74</v>
      </c>
      <c r="C65" s="11" t="s">
        <v>184</v>
      </c>
      <c r="D65" s="12">
        <v>5713.56</v>
      </c>
      <c r="E65" s="12">
        <v>252.82</v>
      </c>
      <c r="F65" s="12"/>
      <c r="G65" s="12"/>
      <c r="H65" s="12"/>
      <c r="I65" s="12"/>
      <c r="J65" s="12">
        <f t="shared" si="7"/>
        <v>5966.38</v>
      </c>
      <c r="K65" s="35">
        <v>42563</v>
      </c>
      <c r="L65" s="34">
        <v>42562</v>
      </c>
      <c r="M65" s="15"/>
      <c r="N65" s="16">
        <v>5713.56</v>
      </c>
      <c r="O65" s="15"/>
      <c r="P65" s="15"/>
      <c r="Q65" s="22"/>
      <c r="R65" s="23">
        <f t="shared" si="4"/>
        <v>5713.56</v>
      </c>
      <c r="S65" s="24">
        <f t="shared" si="5"/>
        <v>5713.56</v>
      </c>
      <c r="T65" s="24">
        <f t="shared" si="8"/>
        <v>0</v>
      </c>
    </row>
    <row r="66" spans="1:20" s="20" customFormat="1" ht="33" customHeight="1" x14ac:dyDescent="0.2">
      <c r="A66" s="10" t="s">
        <v>75</v>
      </c>
      <c r="B66" s="19" t="s">
        <v>76</v>
      </c>
      <c r="C66" s="19" t="s">
        <v>181</v>
      </c>
      <c r="D66" s="12">
        <v>16462.8</v>
      </c>
      <c r="E66" s="12">
        <v>765</v>
      </c>
      <c r="F66" s="12"/>
      <c r="G66" s="12"/>
      <c r="H66" s="12">
        <v>826.2</v>
      </c>
      <c r="I66" s="12"/>
      <c r="J66" s="12">
        <f t="shared" si="7"/>
        <v>18054</v>
      </c>
      <c r="K66" s="35">
        <v>41862</v>
      </c>
      <c r="L66" s="34">
        <v>41892</v>
      </c>
      <c r="M66" s="15"/>
      <c r="N66" s="15"/>
      <c r="O66" s="15"/>
      <c r="P66" s="16">
        <v>16462.8</v>
      </c>
      <c r="Q66" s="27" t="s">
        <v>178</v>
      </c>
      <c r="R66" s="23">
        <f t="shared" si="4"/>
        <v>16462.8</v>
      </c>
      <c r="S66" s="24">
        <f t="shared" si="5"/>
        <v>16462.8</v>
      </c>
      <c r="T66" s="24">
        <f t="shared" si="8"/>
        <v>0</v>
      </c>
    </row>
    <row r="67" spans="1:20" s="20" customFormat="1" ht="12.75" customHeight="1" x14ac:dyDescent="0.2">
      <c r="A67" s="10" t="s">
        <v>77</v>
      </c>
      <c r="B67" s="19" t="s">
        <v>187</v>
      </c>
      <c r="C67" s="11" t="s">
        <v>186</v>
      </c>
      <c r="D67" s="12">
        <v>17215.55</v>
      </c>
      <c r="E67" s="12">
        <v>761.75</v>
      </c>
      <c r="F67" s="12"/>
      <c r="G67" s="12"/>
      <c r="H67" s="12"/>
      <c r="I67" s="12"/>
      <c r="J67" s="12">
        <f t="shared" si="7"/>
        <v>17977.3</v>
      </c>
      <c r="K67" s="13">
        <v>42691</v>
      </c>
      <c r="L67" s="14">
        <v>42661</v>
      </c>
      <c r="M67" s="15"/>
      <c r="N67" s="15"/>
      <c r="O67" s="16">
        <v>17215.55</v>
      </c>
      <c r="P67" s="15"/>
      <c r="Q67" s="22"/>
      <c r="R67" s="23">
        <f t="shared" si="4"/>
        <v>17215.55</v>
      </c>
      <c r="S67" s="24">
        <f t="shared" si="5"/>
        <v>17215.55</v>
      </c>
      <c r="T67" s="24">
        <f t="shared" si="8"/>
        <v>0</v>
      </c>
    </row>
    <row r="68" spans="1:20" s="20" customFormat="1" ht="45" customHeight="1" x14ac:dyDescent="0.2">
      <c r="A68" s="10" t="s">
        <v>78</v>
      </c>
      <c r="B68" s="19" t="s">
        <v>79</v>
      </c>
      <c r="C68" s="19" t="s">
        <v>190</v>
      </c>
      <c r="D68" s="12">
        <v>27355.919999999998</v>
      </c>
      <c r="E68" s="12">
        <v>1271.19</v>
      </c>
      <c r="F68" s="12"/>
      <c r="G68" s="12"/>
      <c r="H68" s="12">
        <v>1372.89</v>
      </c>
      <c r="I68" s="12"/>
      <c r="J68" s="12">
        <f t="shared" si="7"/>
        <v>29999.999999999996</v>
      </c>
      <c r="K68" s="28">
        <v>42948</v>
      </c>
      <c r="L68" s="34">
        <v>42625</v>
      </c>
      <c r="M68" s="16">
        <v>27355.919999999998</v>
      </c>
      <c r="N68" s="15"/>
      <c r="O68" s="15"/>
      <c r="P68" s="15"/>
      <c r="Q68" s="22"/>
      <c r="R68" s="23">
        <f t="shared" si="4"/>
        <v>27355.919999999998</v>
      </c>
      <c r="S68" s="24">
        <f t="shared" si="5"/>
        <v>27355.919999999998</v>
      </c>
      <c r="T68" s="24">
        <f t="shared" si="8"/>
        <v>0</v>
      </c>
    </row>
    <row r="69" spans="1:20" s="20" customFormat="1" ht="29.25" customHeight="1" x14ac:dyDescent="0.2">
      <c r="A69" s="10" t="s">
        <v>80</v>
      </c>
      <c r="B69" s="19" t="s">
        <v>79</v>
      </c>
      <c r="C69" s="19" t="s">
        <v>189</v>
      </c>
      <c r="D69" s="12">
        <v>27355.919999999998</v>
      </c>
      <c r="E69" s="12">
        <v>1271.19</v>
      </c>
      <c r="F69" s="12"/>
      <c r="G69" s="12"/>
      <c r="H69" s="12">
        <v>1372.89</v>
      </c>
      <c r="I69" s="12"/>
      <c r="J69" s="12">
        <f t="shared" si="7"/>
        <v>29999.999999999996</v>
      </c>
      <c r="K69" s="28">
        <v>42948</v>
      </c>
      <c r="L69" s="34">
        <v>42625</v>
      </c>
      <c r="M69" s="16">
        <v>27355.919999999998</v>
      </c>
      <c r="N69" s="15"/>
      <c r="O69" s="15"/>
      <c r="P69" s="15"/>
      <c r="Q69" s="22"/>
      <c r="R69" s="23">
        <f t="shared" si="4"/>
        <v>27355.919999999998</v>
      </c>
      <c r="S69" s="24">
        <f t="shared" si="5"/>
        <v>27355.919999999998</v>
      </c>
      <c r="T69" s="24">
        <f t="shared" si="8"/>
        <v>0</v>
      </c>
    </row>
    <row r="70" spans="1:20" s="20" customFormat="1" ht="33" customHeight="1" x14ac:dyDescent="0.2">
      <c r="A70" s="10" t="s">
        <v>81</v>
      </c>
      <c r="B70" s="19" t="s">
        <v>79</v>
      </c>
      <c r="C70" s="19" t="s">
        <v>188</v>
      </c>
      <c r="D70" s="12">
        <v>31915.24</v>
      </c>
      <c r="E70" s="12">
        <v>1483.06</v>
      </c>
      <c r="F70" s="12"/>
      <c r="G70" s="12"/>
      <c r="H70" s="12">
        <v>1601.7</v>
      </c>
      <c r="I70" s="12"/>
      <c r="J70" s="12">
        <f t="shared" si="7"/>
        <v>35000</v>
      </c>
      <c r="K70" s="28">
        <v>42948</v>
      </c>
      <c r="L70" s="34">
        <v>42625</v>
      </c>
      <c r="M70" s="16">
        <v>31915.24</v>
      </c>
      <c r="N70" s="15"/>
      <c r="O70" s="15"/>
      <c r="P70" s="15"/>
      <c r="Q70" s="22"/>
      <c r="R70" s="23">
        <f t="shared" si="4"/>
        <v>31915.24</v>
      </c>
      <c r="S70" s="24">
        <f t="shared" si="5"/>
        <v>31915.24</v>
      </c>
      <c r="T70" s="24">
        <f t="shared" si="8"/>
        <v>0</v>
      </c>
    </row>
    <row r="71" spans="1:20" s="20" customFormat="1" ht="33" customHeight="1" x14ac:dyDescent="0.2">
      <c r="A71" s="10" t="s">
        <v>82</v>
      </c>
      <c r="B71" s="19" t="s">
        <v>79</v>
      </c>
      <c r="C71" s="19" t="s">
        <v>167</v>
      </c>
      <c r="D71" s="12">
        <v>31915.24</v>
      </c>
      <c r="E71" s="12">
        <v>1483.06</v>
      </c>
      <c r="F71" s="12"/>
      <c r="G71" s="12"/>
      <c r="H71" s="12">
        <v>1601.7</v>
      </c>
      <c r="I71" s="12"/>
      <c r="J71" s="12">
        <f t="shared" si="7"/>
        <v>35000</v>
      </c>
      <c r="K71" s="21">
        <v>42749</v>
      </c>
      <c r="L71" s="14">
        <v>42719</v>
      </c>
      <c r="M71" s="16">
        <v>31915.24</v>
      </c>
      <c r="N71" s="15"/>
      <c r="O71" s="15"/>
      <c r="P71" s="15"/>
      <c r="Q71" s="22"/>
      <c r="R71" s="23">
        <f t="shared" si="4"/>
        <v>31915.24</v>
      </c>
      <c r="S71" s="24">
        <f t="shared" si="5"/>
        <v>31915.24</v>
      </c>
      <c r="T71" s="24">
        <f t="shared" si="8"/>
        <v>0</v>
      </c>
    </row>
    <row r="72" spans="1:20" s="20" customFormat="1" ht="12.75" customHeight="1" x14ac:dyDescent="0.2">
      <c r="A72" s="10" t="s">
        <v>83</v>
      </c>
      <c r="B72" s="19" t="s">
        <v>79</v>
      </c>
      <c r="C72" s="19" t="s">
        <v>191</v>
      </c>
      <c r="D72" s="12">
        <v>27355.919999999998</v>
      </c>
      <c r="E72" s="12">
        <v>1271.19</v>
      </c>
      <c r="F72" s="12"/>
      <c r="G72" s="12"/>
      <c r="H72" s="12">
        <v>1372.89</v>
      </c>
      <c r="I72" s="12"/>
      <c r="J72" s="12">
        <f t="shared" si="7"/>
        <v>29999.999999999996</v>
      </c>
      <c r="K72" s="21">
        <v>42753</v>
      </c>
      <c r="L72" s="14">
        <v>42723</v>
      </c>
      <c r="M72" s="16">
        <v>27355.919999999998</v>
      </c>
      <c r="N72" s="15"/>
      <c r="O72" s="15"/>
      <c r="P72" s="15"/>
      <c r="Q72" s="22"/>
      <c r="R72" s="23">
        <f t="shared" si="4"/>
        <v>27355.919999999998</v>
      </c>
      <c r="S72" s="24">
        <f t="shared" si="5"/>
        <v>27355.919999999998</v>
      </c>
      <c r="T72" s="24">
        <f t="shared" si="8"/>
        <v>0</v>
      </c>
    </row>
    <row r="73" spans="1:20" s="20" customFormat="1" ht="12.75" customHeight="1" x14ac:dyDescent="0.2">
      <c r="A73" s="10" t="s">
        <v>84</v>
      </c>
      <c r="B73" s="19" t="s">
        <v>85</v>
      </c>
      <c r="C73" s="19" t="s">
        <v>231</v>
      </c>
      <c r="D73" s="12">
        <v>7030</v>
      </c>
      <c r="E73" s="12">
        <v>370</v>
      </c>
      <c r="F73" s="12"/>
      <c r="G73" s="12"/>
      <c r="H73" s="12"/>
      <c r="I73" s="12"/>
      <c r="J73" s="12">
        <f t="shared" si="7"/>
        <v>7400</v>
      </c>
      <c r="K73" s="28">
        <v>42495</v>
      </c>
      <c r="L73" s="29">
        <v>42494</v>
      </c>
      <c r="M73" s="15"/>
      <c r="N73" s="15"/>
      <c r="O73" s="15"/>
      <c r="P73" s="16">
        <v>7030</v>
      </c>
      <c r="Q73" s="27"/>
      <c r="R73" s="23">
        <f t="shared" si="4"/>
        <v>7030</v>
      </c>
      <c r="S73" s="24">
        <f t="shared" si="5"/>
        <v>7030</v>
      </c>
      <c r="T73" s="24">
        <f t="shared" si="8"/>
        <v>0</v>
      </c>
    </row>
    <row r="74" spans="1:20" s="20" customFormat="1" ht="12.75" customHeight="1" x14ac:dyDescent="0.2">
      <c r="Q74" s="22"/>
      <c r="R74" s="23" t="e">
        <f>+#REF!</f>
        <v>#REF!</v>
      </c>
      <c r="S74" s="24" t="e">
        <f>+#REF!+#REF!+#REF!+#REF!</f>
        <v>#REF!</v>
      </c>
      <c r="T74" s="24" t="e">
        <f t="shared" si="8"/>
        <v>#REF!</v>
      </c>
    </row>
    <row r="75" spans="1:20" s="20" customFormat="1" ht="18" x14ac:dyDescent="0.2">
      <c r="A75" s="10" t="s">
        <v>86</v>
      </c>
      <c r="B75" s="19" t="s">
        <v>87</v>
      </c>
      <c r="C75" s="19" t="s">
        <v>194</v>
      </c>
      <c r="D75" s="12">
        <v>12216.7</v>
      </c>
      <c r="E75" s="12">
        <v>550.29999999999995</v>
      </c>
      <c r="F75" s="12"/>
      <c r="G75" s="12"/>
      <c r="H75" s="12"/>
      <c r="I75" s="12"/>
      <c r="J75" s="12">
        <f t="shared" ref="J75:J89" si="9">+D75+E75+F75+G75+H75+I75</f>
        <v>12767</v>
      </c>
      <c r="K75" s="21">
        <v>41305</v>
      </c>
      <c r="L75" s="29">
        <v>41275</v>
      </c>
      <c r="M75" s="15"/>
      <c r="N75" s="15"/>
      <c r="O75" s="15"/>
      <c r="P75" s="16">
        <v>12216.7</v>
      </c>
      <c r="Q75" s="27" t="s">
        <v>197</v>
      </c>
      <c r="R75" s="23">
        <f t="shared" ref="R75:R89" si="10">+D75</f>
        <v>12216.7</v>
      </c>
      <c r="S75" s="24">
        <f t="shared" ref="S75:S89" si="11">+M75+N75+O75+P75</f>
        <v>12216.7</v>
      </c>
      <c r="T75" s="24">
        <f t="shared" si="8"/>
        <v>0</v>
      </c>
    </row>
    <row r="76" spans="1:20" s="20" customFormat="1" ht="18" x14ac:dyDescent="0.2">
      <c r="A76" s="10" t="s">
        <v>88</v>
      </c>
      <c r="B76" s="19" t="s">
        <v>87</v>
      </c>
      <c r="C76" s="19" t="s">
        <v>195</v>
      </c>
      <c r="D76" s="12">
        <v>10261.950000000001</v>
      </c>
      <c r="E76" s="12">
        <v>462.25</v>
      </c>
      <c r="F76" s="12"/>
      <c r="G76" s="12"/>
      <c r="H76" s="12"/>
      <c r="I76" s="12"/>
      <c r="J76" s="12">
        <f t="shared" si="9"/>
        <v>10724.2</v>
      </c>
      <c r="K76" s="21">
        <v>41305</v>
      </c>
      <c r="L76" s="29">
        <v>41275</v>
      </c>
      <c r="M76" s="15"/>
      <c r="N76" s="15"/>
      <c r="O76" s="15"/>
      <c r="P76" s="16">
        <v>10261.950000000001</v>
      </c>
      <c r="Q76" s="27" t="s">
        <v>197</v>
      </c>
      <c r="R76" s="23">
        <f t="shared" si="10"/>
        <v>10261.950000000001</v>
      </c>
      <c r="S76" s="24">
        <f t="shared" si="11"/>
        <v>10261.950000000001</v>
      </c>
      <c r="T76" s="24">
        <f t="shared" si="8"/>
        <v>0</v>
      </c>
    </row>
    <row r="77" spans="1:20" s="20" customFormat="1" ht="18" x14ac:dyDescent="0.2">
      <c r="A77" s="10" t="s">
        <v>89</v>
      </c>
      <c r="B77" s="19" t="s">
        <v>87</v>
      </c>
      <c r="C77" s="19" t="s">
        <v>196</v>
      </c>
      <c r="D77" s="12">
        <v>3397</v>
      </c>
      <c r="E77" s="12">
        <v>153</v>
      </c>
      <c r="F77" s="12"/>
      <c r="G77" s="12"/>
      <c r="H77" s="12"/>
      <c r="I77" s="12"/>
      <c r="J77" s="12">
        <f t="shared" si="9"/>
        <v>3550</v>
      </c>
      <c r="K77" s="21">
        <v>41305</v>
      </c>
      <c r="L77" s="29">
        <v>41275</v>
      </c>
      <c r="M77" s="15"/>
      <c r="N77" s="15"/>
      <c r="O77" s="15"/>
      <c r="P77" s="16">
        <v>3397</v>
      </c>
      <c r="Q77" s="27" t="s">
        <v>197</v>
      </c>
      <c r="R77" s="23">
        <f t="shared" si="10"/>
        <v>3397</v>
      </c>
      <c r="S77" s="24">
        <f t="shared" si="11"/>
        <v>3397</v>
      </c>
      <c r="T77" s="24">
        <f t="shared" si="8"/>
        <v>0</v>
      </c>
    </row>
    <row r="78" spans="1:20" s="20" customFormat="1" ht="12.75" customHeight="1" x14ac:dyDescent="0.2">
      <c r="A78" s="10" t="s">
        <v>90</v>
      </c>
      <c r="B78" s="19" t="s">
        <v>91</v>
      </c>
      <c r="C78" s="19" t="s">
        <v>199</v>
      </c>
      <c r="D78" s="12">
        <v>26694.91</v>
      </c>
      <c r="E78" s="12"/>
      <c r="F78" s="12">
        <v>2966.1</v>
      </c>
      <c r="G78" s="12"/>
      <c r="H78" s="12">
        <v>5338.99</v>
      </c>
      <c r="I78" s="12"/>
      <c r="J78" s="12">
        <f t="shared" si="9"/>
        <v>35000</v>
      </c>
      <c r="K78" s="13">
        <v>42701</v>
      </c>
      <c r="L78" s="14">
        <v>42671</v>
      </c>
      <c r="M78" s="15"/>
      <c r="N78" s="15"/>
      <c r="O78" s="16">
        <v>26694.91</v>
      </c>
      <c r="P78" s="15"/>
      <c r="Q78" s="22"/>
      <c r="R78" s="23">
        <f t="shared" si="10"/>
        <v>26694.91</v>
      </c>
      <c r="S78" s="24">
        <f t="shared" si="11"/>
        <v>26694.91</v>
      </c>
      <c r="T78" s="24">
        <f t="shared" si="8"/>
        <v>0</v>
      </c>
    </row>
    <row r="79" spans="1:20" s="20" customFormat="1" ht="12.75" customHeight="1" x14ac:dyDescent="0.2">
      <c r="A79" s="10" t="s">
        <v>92</v>
      </c>
      <c r="B79" s="19" t="s">
        <v>91</v>
      </c>
      <c r="C79" s="19" t="s">
        <v>198</v>
      </c>
      <c r="D79" s="12">
        <v>26694.92</v>
      </c>
      <c r="E79" s="12"/>
      <c r="F79" s="12">
        <v>2966.1</v>
      </c>
      <c r="G79" s="12"/>
      <c r="H79" s="12">
        <v>5338.99</v>
      </c>
      <c r="I79" s="12"/>
      <c r="J79" s="12">
        <f t="shared" si="9"/>
        <v>35000.009999999995</v>
      </c>
      <c r="K79" s="13">
        <v>42732</v>
      </c>
      <c r="L79" s="14">
        <v>42702</v>
      </c>
      <c r="M79" s="15"/>
      <c r="N79" s="16">
        <v>26694.92</v>
      </c>
      <c r="O79" s="15"/>
      <c r="P79" s="15"/>
      <c r="Q79" s="22"/>
      <c r="R79" s="23">
        <f t="shared" si="10"/>
        <v>26694.92</v>
      </c>
      <c r="S79" s="24">
        <f t="shared" si="11"/>
        <v>26694.92</v>
      </c>
      <c r="T79" s="24">
        <f t="shared" si="8"/>
        <v>0</v>
      </c>
    </row>
    <row r="80" spans="1:20" s="20" customFormat="1" ht="12.75" customHeight="1" x14ac:dyDescent="0.2">
      <c r="A80" s="10" t="s">
        <v>93</v>
      </c>
      <c r="B80" s="19" t="s">
        <v>91</v>
      </c>
      <c r="C80" s="19" t="s">
        <v>233</v>
      </c>
      <c r="D80" s="12">
        <v>26694.91</v>
      </c>
      <c r="E80" s="12"/>
      <c r="F80" s="12">
        <v>2966.1</v>
      </c>
      <c r="G80" s="12"/>
      <c r="H80" s="12">
        <v>5338.99</v>
      </c>
      <c r="I80" s="12"/>
      <c r="J80" s="12">
        <f t="shared" si="9"/>
        <v>35000</v>
      </c>
      <c r="K80" s="21">
        <v>42749</v>
      </c>
      <c r="L80" s="14">
        <v>42719</v>
      </c>
      <c r="M80" s="16">
        <v>26694.91</v>
      </c>
      <c r="N80" s="15"/>
      <c r="O80" s="15"/>
      <c r="P80" s="15"/>
      <c r="Q80" s="22"/>
      <c r="R80" s="23">
        <f t="shared" si="10"/>
        <v>26694.91</v>
      </c>
      <c r="S80" s="24">
        <f t="shared" si="11"/>
        <v>26694.91</v>
      </c>
      <c r="T80" s="24">
        <f t="shared" ref="T80:T90" si="12">+R80-S80</f>
        <v>0</v>
      </c>
    </row>
    <row r="81" spans="1:20" s="20" customFormat="1" ht="12.75" customHeight="1" x14ac:dyDescent="0.2">
      <c r="A81" s="10" t="s">
        <v>94</v>
      </c>
      <c r="B81" s="19" t="s">
        <v>95</v>
      </c>
      <c r="C81" s="19" t="s">
        <v>200</v>
      </c>
      <c r="D81" s="12">
        <v>45000</v>
      </c>
      <c r="E81" s="12"/>
      <c r="F81" s="12">
        <v>5000</v>
      </c>
      <c r="G81" s="12"/>
      <c r="H81" s="12">
        <v>9000</v>
      </c>
      <c r="I81" s="12"/>
      <c r="J81" s="12">
        <f t="shared" si="9"/>
        <v>59000</v>
      </c>
      <c r="K81" s="17">
        <v>42289</v>
      </c>
      <c r="L81" s="18">
        <v>42288</v>
      </c>
      <c r="M81" s="15"/>
      <c r="N81" s="15"/>
      <c r="O81" s="15"/>
      <c r="P81" s="16">
        <v>45000</v>
      </c>
      <c r="Q81" s="27" t="s">
        <v>202</v>
      </c>
      <c r="R81" s="23">
        <f t="shared" si="10"/>
        <v>45000</v>
      </c>
      <c r="S81" s="24">
        <f t="shared" si="11"/>
        <v>45000</v>
      </c>
      <c r="T81" s="24">
        <f t="shared" si="12"/>
        <v>0</v>
      </c>
    </row>
    <row r="82" spans="1:20" s="20" customFormat="1" ht="12.75" customHeight="1" x14ac:dyDescent="0.2">
      <c r="A82" s="10" t="s">
        <v>12</v>
      </c>
      <c r="B82" s="19" t="s">
        <v>95</v>
      </c>
      <c r="C82" s="19" t="s">
        <v>201</v>
      </c>
      <c r="D82" s="12">
        <v>45000</v>
      </c>
      <c r="E82" s="12"/>
      <c r="F82" s="12">
        <v>5000</v>
      </c>
      <c r="G82" s="12"/>
      <c r="H82" s="12">
        <v>9000</v>
      </c>
      <c r="I82" s="12"/>
      <c r="J82" s="12">
        <f t="shared" si="9"/>
        <v>59000</v>
      </c>
      <c r="K82" s="28">
        <v>42614</v>
      </c>
      <c r="L82" s="18">
        <v>42289</v>
      </c>
      <c r="M82" s="15"/>
      <c r="N82" s="15"/>
      <c r="O82" s="15"/>
      <c r="P82" s="16">
        <v>45000</v>
      </c>
      <c r="Q82" s="27" t="s">
        <v>202</v>
      </c>
      <c r="R82" s="23">
        <f t="shared" si="10"/>
        <v>45000</v>
      </c>
      <c r="S82" s="24">
        <f t="shared" si="11"/>
        <v>45000</v>
      </c>
      <c r="T82" s="24">
        <f t="shared" si="12"/>
        <v>0</v>
      </c>
    </row>
    <row r="83" spans="1:20" s="20" customFormat="1" ht="12.75" customHeight="1" x14ac:dyDescent="0.2">
      <c r="A83" s="10" t="s">
        <v>96</v>
      </c>
      <c r="B83" s="19" t="s">
        <v>97</v>
      </c>
      <c r="C83" s="19" t="s">
        <v>68</v>
      </c>
      <c r="D83" s="12">
        <v>13000</v>
      </c>
      <c r="E83" s="12"/>
      <c r="F83" s="12"/>
      <c r="G83" s="12"/>
      <c r="H83" s="12"/>
      <c r="I83" s="12"/>
      <c r="J83" s="12">
        <f t="shared" si="9"/>
        <v>13000</v>
      </c>
      <c r="K83" s="33">
        <v>42727</v>
      </c>
      <c r="L83" s="14">
        <v>42727</v>
      </c>
      <c r="M83" s="15"/>
      <c r="N83" s="16">
        <v>13000</v>
      </c>
      <c r="O83" s="15"/>
      <c r="P83" s="15"/>
      <c r="Q83" s="22"/>
      <c r="R83" s="23">
        <f t="shared" si="10"/>
        <v>13000</v>
      </c>
      <c r="S83" s="24">
        <f t="shared" si="11"/>
        <v>13000</v>
      </c>
      <c r="T83" s="24">
        <f t="shared" si="12"/>
        <v>0</v>
      </c>
    </row>
    <row r="84" spans="1:20" s="20" customFormat="1" ht="12.75" customHeight="1" x14ac:dyDescent="0.2">
      <c r="A84" s="10" t="s">
        <v>100</v>
      </c>
      <c r="B84" s="19" t="s">
        <v>98</v>
      </c>
      <c r="C84" s="19" t="s">
        <v>234</v>
      </c>
      <c r="D84" s="12">
        <v>15739</v>
      </c>
      <c r="E84" s="12">
        <v>700</v>
      </c>
      <c r="F84" s="12"/>
      <c r="G84" s="12"/>
      <c r="H84" s="12">
        <v>81</v>
      </c>
      <c r="I84" s="12"/>
      <c r="J84" s="12">
        <f t="shared" si="9"/>
        <v>16520</v>
      </c>
      <c r="K84" s="13">
        <v>42735</v>
      </c>
      <c r="L84" s="34">
        <v>42381</v>
      </c>
      <c r="M84" s="16">
        <v>15739</v>
      </c>
      <c r="N84" s="15"/>
      <c r="O84" s="15"/>
      <c r="P84" s="15"/>
      <c r="Q84" s="22"/>
      <c r="R84" s="23">
        <f t="shared" si="10"/>
        <v>15739</v>
      </c>
      <c r="S84" s="24">
        <f t="shared" si="11"/>
        <v>15739</v>
      </c>
      <c r="T84" s="24">
        <f t="shared" si="12"/>
        <v>0</v>
      </c>
    </row>
    <row r="85" spans="1:20" s="20" customFormat="1" ht="12.75" customHeight="1" x14ac:dyDescent="0.2">
      <c r="A85" s="10" t="s">
        <v>101</v>
      </c>
      <c r="B85" s="19" t="s">
        <v>98</v>
      </c>
      <c r="C85" s="19" t="s">
        <v>102</v>
      </c>
      <c r="D85" s="12">
        <v>9077</v>
      </c>
      <c r="E85" s="12">
        <v>410</v>
      </c>
      <c r="F85" s="12"/>
      <c r="G85" s="12"/>
      <c r="H85" s="12">
        <v>189</v>
      </c>
      <c r="I85" s="12"/>
      <c r="J85" s="12">
        <f t="shared" si="9"/>
        <v>9676</v>
      </c>
      <c r="K85" s="13">
        <v>42735</v>
      </c>
      <c r="L85" s="34">
        <v>42381</v>
      </c>
      <c r="M85" s="16">
        <v>9077</v>
      </c>
      <c r="N85" s="15"/>
      <c r="O85" s="15"/>
      <c r="P85" s="15"/>
      <c r="Q85" s="22"/>
      <c r="R85" s="23">
        <f t="shared" si="10"/>
        <v>9077</v>
      </c>
      <c r="S85" s="24">
        <f t="shared" si="11"/>
        <v>9077</v>
      </c>
      <c r="T85" s="24">
        <f t="shared" si="12"/>
        <v>0</v>
      </c>
    </row>
    <row r="86" spans="1:20" s="20" customFormat="1" ht="12.75" customHeight="1" x14ac:dyDescent="0.2">
      <c r="A86" s="10" t="s">
        <v>104</v>
      </c>
      <c r="B86" s="11" t="s">
        <v>103</v>
      </c>
      <c r="C86" s="19" t="s">
        <v>235</v>
      </c>
      <c r="D86" s="12">
        <v>31915.24</v>
      </c>
      <c r="E86" s="12">
        <v>1483.06</v>
      </c>
      <c r="F86" s="12"/>
      <c r="G86" s="12"/>
      <c r="H86" s="12">
        <v>1601.7</v>
      </c>
      <c r="I86" s="12"/>
      <c r="J86" s="12">
        <f t="shared" si="9"/>
        <v>35000</v>
      </c>
      <c r="K86" s="28">
        <v>42948</v>
      </c>
      <c r="L86" s="34">
        <v>42625</v>
      </c>
      <c r="M86" s="16">
        <v>31915.24</v>
      </c>
      <c r="N86" s="15"/>
      <c r="O86" s="15"/>
      <c r="P86" s="15"/>
      <c r="Q86" s="22"/>
      <c r="R86" s="23">
        <f t="shared" si="10"/>
        <v>31915.24</v>
      </c>
      <c r="S86" s="24">
        <f t="shared" si="11"/>
        <v>31915.24</v>
      </c>
      <c r="T86" s="24">
        <f t="shared" si="12"/>
        <v>0</v>
      </c>
    </row>
    <row r="87" spans="1:20" s="20" customFormat="1" ht="27.75" customHeight="1" x14ac:dyDescent="0.2">
      <c r="A87" s="10" t="s">
        <v>105</v>
      </c>
      <c r="B87" s="19" t="s">
        <v>106</v>
      </c>
      <c r="C87" s="19" t="s">
        <v>177</v>
      </c>
      <c r="D87" s="12">
        <v>8150.95</v>
      </c>
      <c r="E87" s="12">
        <v>407.54</v>
      </c>
      <c r="F87" s="12"/>
      <c r="G87" s="12"/>
      <c r="H87" s="12"/>
      <c r="I87" s="12"/>
      <c r="J87" s="12">
        <f t="shared" si="9"/>
        <v>8558.49</v>
      </c>
      <c r="K87" s="35">
        <v>41132</v>
      </c>
      <c r="L87" s="34">
        <v>41162</v>
      </c>
      <c r="M87" s="15"/>
      <c r="N87" s="15"/>
      <c r="O87" s="15"/>
      <c r="P87" s="16">
        <v>8150.95</v>
      </c>
      <c r="Q87" s="27" t="s">
        <v>178</v>
      </c>
      <c r="R87" s="23">
        <f t="shared" si="10"/>
        <v>8150.95</v>
      </c>
      <c r="S87" s="24">
        <f t="shared" si="11"/>
        <v>8150.95</v>
      </c>
      <c r="T87" s="24">
        <f t="shared" si="12"/>
        <v>0</v>
      </c>
    </row>
    <row r="88" spans="1:20" s="20" customFormat="1" ht="24" x14ac:dyDescent="0.2">
      <c r="A88" s="10" t="s">
        <v>107</v>
      </c>
      <c r="B88" s="19" t="s">
        <v>108</v>
      </c>
      <c r="C88" s="11" t="s">
        <v>204</v>
      </c>
      <c r="D88" s="12">
        <v>12091</v>
      </c>
      <c r="E88" s="12">
        <v>536</v>
      </c>
      <c r="F88" s="12"/>
      <c r="G88" s="12"/>
      <c r="H88" s="12"/>
      <c r="I88" s="12"/>
      <c r="J88" s="12">
        <f t="shared" si="9"/>
        <v>12627</v>
      </c>
      <c r="K88" s="35">
        <v>42381</v>
      </c>
      <c r="L88" s="34">
        <v>42380</v>
      </c>
      <c r="M88" s="15"/>
      <c r="N88" s="16">
        <v>12091</v>
      </c>
      <c r="O88" s="15"/>
      <c r="P88" s="15"/>
      <c r="Q88" s="22"/>
      <c r="R88" s="23">
        <f t="shared" si="10"/>
        <v>12091</v>
      </c>
      <c r="S88" s="24">
        <f t="shared" si="11"/>
        <v>12091</v>
      </c>
      <c r="T88" s="24">
        <f t="shared" si="12"/>
        <v>0</v>
      </c>
    </row>
    <row r="89" spans="1:20" s="20" customFormat="1" x14ac:dyDescent="0.2">
      <c r="A89" s="10" t="s">
        <v>109</v>
      </c>
      <c r="B89" s="19" t="s">
        <v>108</v>
      </c>
      <c r="C89" s="11" t="s">
        <v>203</v>
      </c>
      <c r="D89" s="12">
        <v>25786.6</v>
      </c>
      <c r="E89" s="12">
        <v>1140</v>
      </c>
      <c r="F89" s="12"/>
      <c r="G89" s="12"/>
      <c r="H89" s="12"/>
      <c r="I89" s="12"/>
      <c r="J89" s="12">
        <f t="shared" si="9"/>
        <v>26926.6</v>
      </c>
      <c r="K89" s="35">
        <v>42381</v>
      </c>
      <c r="L89" s="34">
        <v>42380</v>
      </c>
      <c r="M89" s="15"/>
      <c r="N89" s="16">
        <v>25786.6</v>
      </c>
      <c r="O89" s="15"/>
      <c r="P89" s="15"/>
      <c r="Q89" s="22"/>
      <c r="R89" s="23">
        <f t="shared" si="10"/>
        <v>25786.6</v>
      </c>
      <c r="S89" s="24">
        <f t="shared" si="11"/>
        <v>25786.6</v>
      </c>
      <c r="T89" s="24">
        <f t="shared" si="12"/>
        <v>0</v>
      </c>
    </row>
    <row r="90" spans="1:20" s="20" customFormat="1" ht="24" x14ac:dyDescent="0.2">
      <c r="A90" s="10" t="s">
        <v>110</v>
      </c>
      <c r="B90" s="19" t="s">
        <v>108</v>
      </c>
      <c r="C90" s="11" t="s">
        <v>205</v>
      </c>
      <c r="D90" s="12">
        <v>9322.5</v>
      </c>
      <c r="E90" s="12">
        <v>412.5</v>
      </c>
      <c r="F90" s="12"/>
      <c r="G90" s="12"/>
      <c r="H90" s="12"/>
      <c r="I90" s="12"/>
      <c r="J90" s="12">
        <f t="shared" ref="J90:J122" si="13">+D90+E90+F90+G90+H90+I90</f>
        <v>9735</v>
      </c>
      <c r="K90" s="13">
        <v>42718</v>
      </c>
      <c r="L90" s="14">
        <v>42688</v>
      </c>
      <c r="M90" s="15"/>
      <c r="N90" s="16">
        <v>9322.5</v>
      </c>
      <c r="O90" s="15"/>
      <c r="P90" s="15"/>
      <c r="Q90" s="22"/>
      <c r="R90" s="23">
        <f t="shared" ref="R90:R122" si="14">+D90</f>
        <v>9322.5</v>
      </c>
      <c r="S90" s="24">
        <f t="shared" ref="S90:S122" si="15">+M90+N90+O90+P90</f>
        <v>9322.5</v>
      </c>
      <c r="T90" s="24">
        <f t="shared" si="12"/>
        <v>0</v>
      </c>
    </row>
    <row r="91" spans="1:20" s="20" customFormat="1" ht="30.75" customHeight="1" x14ac:dyDescent="0.2">
      <c r="A91" s="10" t="s">
        <v>112</v>
      </c>
      <c r="B91" s="19" t="s">
        <v>111</v>
      </c>
      <c r="C91" s="19" t="s">
        <v>206</v>
      </c>
      <c r="D91" s="12">
        <v>31915.24</v>
      </c>
      <c r="E91" s="12">
        <v>1483.06</v>
      </c>
      <c r="F91" s="12"/>
      <c r="G91" s="12"/>
      <c r="H91" s="12">
        <v>1601.7</v>
      </c>
      <c r="I91" s="12"/>
      <c r="J91" s="12">
        <f t="shared" si="13"/>
        <v>35000</v>
      </c>
      <c r="K91" s="13">
        <v>42729</v>
      </c>
      <c r="L91" s="14">
        <v>42699</v>
      </c>
      <c r="M91" s="15"/>
      <c r="N91" s="16">
        <v>31915.24</v>
      </c>
      <c r="O91" s="15"/>
      <c r="P91" s="15"/>
      <c r="Q91" s="22"/>
      <c r="R91" s="23">
        <f t="shared" si="14"/>
        <v>31915.24</v>
      </c>
      <c r="S91" s="24">
        <f t="shared" si="15"/>
        <v>31915.24</v>
      </c>
      <c r="T91" s="24">
        <f t="shared" ref="T91:T101" si="16">+R91-S91</f>
        <v>0</v>
      </c>
    </row>
    <row r="92" spans="1:20" s="20" customFormat="1" ht="12.75" customHeight="1" x14ac:dyDescent="0.2">
      <c r="A92" s="10" t="s">
        <v>114</v>
      </c>
      <c r="B92" s="19" t="s">
        <v>113</v>
      </c>
      <c r="C92" s="19" t="s">
        <v>230</v>
      </c>
      <c r="D92" s="12">
        <v>53389.83</v>
      </c>
      <c r="E92" s="12"/>
      <c r="F92" s="12">
        <v>5932.2</v>
      </c>
      <c r="G92" s="12"/>
      <c r="H92" s="12">
        <v>10677.97</v>
      </c>
      <c r="I92" s="12"/>
      <c r="J92" s="12">
        <f t="shared" si="13"/>
        <v>70000</v>
      </c>
      <c r="K92" s="21">
        <v>42756</v>
      </c>
      <c r="L92" s="14">
        <v>42726</v>
      </c>
      <c r="M92" s="16">
        <v>53389.83</v>
      </c>
      <c r="N92" s="15"/>
      <c r="O92" s="15"/>
      <c r="P92" s="15"/>
      <c r="Q92" s="22"/>
      <c r="R92" s="23">
        <f t="shared" si="14"/>
        <v>53389.83</v>
      </c>
      <c r="S92" s="24">
        <f t="shared" si="15"/>
        <v>53389.83</v>
      </c>
      <c r="T92" s="24">
        <f t="shared" si="16"/>
        <v>0</v>
      </c>
    </row>
    <row r="93" spans="1:20" s="20" customFormat="1" x14ac:dyDescent="0.2">
      <c r="A93" s="10" t="s">
        <v>116</v>
      </c>
      <c r="B93" s="19" t="s">
        <v>117</v>
      </c>
      <c r="C93" s="19" t="s">
        <v>208</v>
      </c>
      <c r="D93" s="12">
        <v>22600</v>
      </c>
      <c r="E93" s="12">
        <v>1000</v>
      </c>
      <c r="F93" s="12"/>
      <c r="G93" s="12"/>
      <c r="H93" s="12"/>
      <c r="I93" s="12"/>
      <c r="J93" s="12">
        <f t="shared" si="13"/>
        <v>23600</v>
      </c>
      <c r="K93" s="21">
        <v>42092</v>
      </c>
      <c r="L93" s="26">
        <v>42062</v>
      </c>
      <c r="M93" s="15"/>
      <c r="N93" s="15"/>
      <c r="O93" s="15"/>
      <c r="P93" s="16">
        <v>22600</v>
      </c>
      <c r="Q93" s="27" t="s">
        <v>209</v>
      </c>
      <c r="R93" s="23">
        <f t="shared" si="14"/>
        <v>22600</v>
      </c>
      <c r="S93" s="24">
        <f t="shared" si="15"/>
        <v>22600</v>
      </c>
      <c r="T93" s="24">
        <f t="shared" si="16"/>
        <v>0</v>
      </c>
    </row>
    <row r="94" spans="1:20" s="20" customFormat="1" x14ac:dyDescent="0.2">
      <c r="A94" s="10" t="s">
        <v>118</v>
      </c>
      <c r="B94" s="19" t="s">
        <v>117</v>
      </c>
      <c r="C94" s="19" t="s">
        <v>207</v>
      </c>
      <c r="D94" s="12">
        <v>22600</v>
      </c>
      <c r="E94" s="12">
        <v>1000</v>
      </c>
      <c r="F94" s="12"/>
      <c r="G94" s="12"/>
      <c r="H94" s="12"/>
      <c r="I94" s="12"/>
      <c r="J94" s="12">
        <f t="shared" si="13"/>
        <v>23600</v>
      </c>
      <c r="K94" s="21">
        <v>42138</v>
      </c>
      <c r="L94" s="26">
        <v>42108</v>
      </c>
      <c r="M94" s="15"/>
      <c r="N94" s="15"/>
      <c r="O94" s="15"/>
      <c r="P94" s="16">
        <v>22600</v>
      </c>
      <c r="Q94" s="27" t="s">
        <v>209</v>
      </c>
      <c r="R94" s="23">
        <f t="shared" si="14"/>
        <v>22600</v>
      </c>
      <c r="S94" s="24">
        <f t="shared" si="15"/>
        <v>22600</v>
      </c>
      <c r="T94" s="24">
        <f t="shared" si="16"/>
        <v>0</v>
      </c>
    </row>
    <row r="95" spans="1:20" s="20" customFormat="1" ht="33" customHeight="1" x14ac:dyDescent="0.2">
      <c r="A95" s="10" t="s">
        <v>119</v>
      </c>
      <c r="B95" s="19" t="s">
        <v>117</v>
      </c>
      <c r="C95" s="19" t="s">
        <v>210</v>
      </c>
      <c r="D95" s="12">
        <v>31915.24</v>
      </c>
      <c r="E95" s="12">
        <v>1483.06</v>
      </c>
      <c r="F95" s="12"/>
      <c r="G95" s="12"/>
      <c r="H95" s="12">
        <v>1601.7</v>
      </c>
      <c r="I95" s="12"/>
      <c r="J95" s="12">
        <f t="shared" si="13"/>
        <v>35000</v>
      </c>
      <c r="K95" s="13">
        <v>42734</v>
      </c>
      <c r="L95" s="14">
        <v>42704</v>
      </c>
      <c r="M95" s="16">
        <v>31915.24</v>
      </c>
      <c r="N95" s="15"/>
      <c r="O95" s="15"/>
      <c r="P95" s="15"/>
      <c r="Q95" s="22"/>
      <c r="R95" s="23">
        <f t="shared" si="14"/>
        <v>31915.24</v>
      </c>
      <c r="S95" s="24">
        <f t="shared" si="15"/>
        <v>31915.24</v>
      </c>
      <c r="T95" s="24">
        <f t="shared" si="16"/>
        <v>0</v>
      </c>
    </row>
    <row r="96" spans="1:20" s="20" customFormat="1" ht="12.75" customHeight="1" x14ac:dyDescent="0.2">
      <c r="A96" s="10" t="s">
        <v>99</v>
      </c>
      <c r="B96" s="11" t="s">
        <v>120</v>
      </c>
      <c r="C96" s="11" t="s">
        <v>238</v>
      </c>
      <c r="D96" s="12">
        <v>36838.879999999997</v>
      </c>
      <c r="E96" s="12">
        <v>1651.4</v>
      </c>
      <c r="F96" s="12"/>
      <c r="G96" s="12"/>
      <c r="H96" s="12"/>
      <c r="I96" s="12"/>
      <c r="J96" s="12">
        <f t="shared" si="13"/>
        <v>38490.28</v>
      </c>
      <c r="K96" s="13">
        <v>42697</v>
      </c>
      <c r="L96" s="14">
        <v>42667</v>
      </c>
      <c r="M96" s="15"/>
      <c r="N96" s="15"/>
      <c r="O96" s="16">
        <v>36838.879999999997</v>
      </c>
      <c r="P96" s="15"/>
      <c r="Q96" s="22"/>
      <c r="R96" s="23">
        <f t="shared" si="14"/>
        <v>36838.879999999997</v>
      </c>
      <c r="S96" s="24">
        <f t="shared" si="15"/>
        <v>36838.879999999997</v>
      </c>
      <c r="T96" s="24">
        <f t="shared" si="16"/>
        <v>0</v>
      </c>
    </row>
    <row r="97" spans="1:20" s="20" customFormat="1" ht="12.75" customHeight="1" x14ac:dyDescent="0.2">
      <c r="A97" s="10" t="s">
        <v>121</v>
      </c>
      <c r="B97" s="19" t="s">
        <v>122</v>
      </c>
      <c r="C97" s="19" t="s">
        <v>213</v>
      </c>
      <c r="D97" s="12">
        <v>31915.24</v>
      </c>
      <c r="E97" s="12">
        <v>1483.06</v>
      </c>
      <c r="F97" s="12"/>
      <c r="G97" s="12"/>
      <c r="H97" s="12">
        <v>1601.7</v>
      </c>
      <c r="I97" s="12"/>
      <c r="J97" s="12">
        <f t="shared" si="13"/>
        <v>35000</v>
      </c>
      <c r="K97" s="33">
        <v>42735</v>
      </c>
      <c r="L97" s="34">
        <v>42381</v>
      </c>
      <c r="M97" s="16">
        <v>31915.24</v>
      </c>
      <c r="N97" s="15"/>
      <c r="O97" s="15"/>
      <c r="P97" s="15"/>
      <c r="Q97" s="22"/>
      <c r="R97" s="23">
        <f t="shared" si="14"/>
        <v>31915.24</v>
      </c>
      <c r="S97" s="24">
        <f t="shared" si="15"/>
        <v>31915.24</v>
      </c>
      <c r="T97" s="24">
        <f t="shared" si="16"/>
        <v>0</v>
      </c>
    </row>
    <row r="98" spans="1:20" s="20" customFormat="1" x14ac:dyDescent="0.2">
      <c r="A98" s="10" t="s">
        <v>123</v>
      </c>
      <c r="B98" s="19" t="s">
        <v>124</v>
      </c>
      <c r="C98" s="11" t="s">
        <v>211</v>
      </c>
      <c r="D98" s="12">
        <v>3643.68</v>
      </c>
      <c r="E98" s="12">
        <v>161.22999999999999</v>
      </c>
      <c r="F98" s="12"/>
      <c r="G98" s="12"/>
      <c r="H98" s="12"/>
      <c r="I98" s="12"/>
      <c r="J98" s="12">
        <f t="shared" si="13"/>
        <v>3804.91</v>
      </c>
      <c r="K98" s="35">
        <v>42625</v>
      </c>
      <c r="L98" s="34">
        <v>42624</v>
      </c>
      <c r="M98" s="15"/>
      <c r="N98" s="16">
        <v>3643.68</v>
      </c>
      <c r="O98" s="15"/>
      <c r="P98" s="15"/>
      <c r="Q98" s="22"/>
      <c r="R98" s="23">
        <f t="shared" si="14"/>
        <v>3643.68</v>
      </c>
      <c r="S98" s="24">
        <f t="shared" si="15"/>
        <v>3643.68</v>
      </c>
      <c r="T98" s="24">
        <f t="shared" si="16"/>
        <v>0</v>
      </c>
    </row>
    <row r="99" spans="1:20" s="20" customFormat="1" x14ac:dyDescent="0.2">
      <c r="A99" s="10" t="s">
        <v>125</v>
      </c>
      <c r="B99" s="19" t="s">
        <v>124</v>
      </c>
      <c r="C99" s="11" t="s">
        <v>214</v>
      </c>
      <c r="D99" s="12">
        <v>194212.3</v>
      </c>
      <c r="E99" s="12">
        <v>8593.4699999999993</v>
      </c>
      <c r="F99" s="12"/>
      <c r="G99" s="12"/>
      <c r="H99" s="12"/>
      <c r="I99" s="12"/>
      <c r="J99" s="12">
        <f t="shared" si="13"/>
        <v>202805.77</v>
      </c>
      <c r="K99" s="13">
        <v>42719</v>
      </c>
      <c r="L99" s="14">
        <v>42689</v>
      </c>
      <c r="M99" s="15"/>
      <c r="N99" s="16">
        <v>194212.3</v>
      </c>
      <c r="O99" s="15"/>
      <c r="P99" s="15"/>
      <c r="Q99" s="22"/>
      <c r="R99" s="23">
        <f t="shared" si="14"/>
        <v>194212.3</v>
      </c>
      <c r="S99" s="24">
        <f t="shared" si="15"/>
        <v>194212.3</v>
      </c>
      <c r="T99" s="24">
        <f t="shared" si="16"/>
        <v>0</v>
      </c>
    </row>
    <row r="100" spans="1:20" s="20" customFormat="1" x14ac:dyDescent="0.2">
      <c r="A100" s="10" t="s">
        <v>127</v>
      </c>
      <c r="B100" s="19" t="s">
        <v>126</v>
      </c>
      <c r="C100" s="11" t="s">
        <v>211</v>
      </c>
      <c r="D100" s="12">
        <f>37890.58-32.4</f>
        <v>37858.18</v>
      </c>
      <c r="E100" s="12">
        <v>1644.18</v>
      </c>
      <c r="F100" s="12"/>
      <c r="G100" s="12"/>
      <c r="H100" s="12"/>
      <c r="I100" s="12"/>
      <c r="J100" s="12">
        <f t="shared" si="13"/>
        <v>39502.36</v>
      </c>
      <c r="K100" s="35">
        <v>42472</v>
      </c>
      <c r="L100" s="34">
        <v>42471</v>
      </c>
      <c r="M100" s="15"/>
      <c r="N100" s="16">
        <v>37858.18</v>
      </c>
      <c r="O100" s="15"/>
      <c r="P100" s="15"/>
      <c r="Q100" s="22"/>
      <c r="R100" s="23">
        <f t="shared" si="14"/>
        <v>37858.18</v>
      </c>
      <c r="S100" s="24">
        <f t="shared" si="15"/>
        <v>37858.18</v>
      </c>
      <c r="T100" s="24">
        <f t="shared" si="16"/>
        <v>0</v>
      </c>
    </row>
    <row r="101" spans="1:20" s="20" customFormat="1" ht="12.75" customHeight="1" x14ac:dyDescent="0.2">
      <c r="A101" s="10" t="s">
        <v>128</v>
      </c>
      <c r="B101" s="19" t="s">
        <v>126</v>
      </c>
      <c r="C101" s="19" t="s">
        <v>212</v>
      </c>
      <c r="D101" s="12">
        <v>12951.85</v>
      </c>
      <c r="E101" s="12">
        <v>573.1</v>
      </c>
      <c r="F101" s="12"/>
      <c r="G101" s="12"/>
      <c r="H101" s="12"/>
      <c r="I101" s="12"/>
      <c r="J101" s="12">
        <f t="shared" si="13"/>
        <v>13524.95</v>
      </c>
      <c r="K101" s="35">
        <v>42472</v>
      </c>
      <c r="L101" s="34">
        <v>42471</v>
      </c>
      <c r="M101" s="15"/>
      <c r="N101" s="16">
        <v>12951.85</v>
      </c>
      <c r="O101" s="15"/>
      <c r="P101" s="15"/>
      <c r="Q101" s="22"/>
      <c r="R101" s="23">
        <f t="shared" si="14"/>
        <v>12951.85</v>
      </c>
      <c r="S101" s="24">
        <f t="shared" si="15"/>
        <v>12951.85</v>
      </c>
      <c r="T101" s="24">
        <f t="shared" si="16"/>
        <v>0</v>
      </c>
    </row>
    <row r="102" spans="1:20" s="20" customFormat="1" ht="12.75" customHeight="1" x14ac:dyDescent="0.2">
      <c r="A102" s="10" t="s">
        <v>129</v>
      </c>
      <c r="B102" s="19" t="s">
        <v>130</v>
      </c>
      <c r="C102" s="19" t="s">
        <v>237</v>
      </c>
      <c r="D102" s="12">
        <v>27355.919999999998</v>
      </c>
      <c r="E102" s="12">
        <v>1271.19</v>
      </c>
      <c r="F102" s="12"/>
      <c r="G102" s="12"/>
      <c r="H102" s="12">
        <v>1372.89</v>
      </c>
      <c r="I102" s="12"/>
      <c r="J102" s="12">
        <f t="shared" si="13"/>
        <v>29999.999999999996</v>
      </c>
      <c r="K102" s="36">
        <v>42625</v>
      </c>
      <c r="L102" s="34">
        <v>42624</v>
      </c>
      <c r="M102" s="15"/>
      <c r="N102" s="16">
        <v>27355.919999999998</v>
      </c>
      <c r="O102" s="15"/>
      <c r="P102" s="15"/>
      <c r="Q102" s="22"/>
      <c r="R102" s="23">
        <f t="shared" si="14"/>
        <v>27355.919999999998</v>
      </c>
      <c r="S102" s="24">
        <f t="shared" si="15"/>
        <v>27355.919999999998</v>
      </c>
      <c r="T102" s="24">
        <f t="shared" ref="T102:T113" si="17">+R102-S102</f>
        <v>0</v>
      </c>
    </row>
    <row r="103" spans="1:20" s="20" customFormat="1" ht="24" x14ac:dyDescent="0.2">
      <c r="A103" s="10" t="s">
        <v>131</v>
      </c>
      <c r="B103" s="19" t="s">
        <v>132</v>
      </c>
      <c r="C103" s="11" t="s">
        <v>219</v>
      </c>
      <c r="D103" s="12">
        <v>63167</v>
      </c>
      <c r="E103" s="12">
        <v>2795</v>
      </c>
      <c r="F103" s="12"/>
      <c r="G103" s="12"/>
      <c r="H103" s="12"/>
      <c r="I103" s="12"/>
      <c r="J103" s="12">
        <f t="shared" si="13"/>
        <v>65962</v>
      </c>
      <c r="K103" s="13">
        <v>42722</v>
      </c>
      <c r="L103" s="14">
        <v>42692</v>
      </c>
      <c r="M103" s="15"/>
      <c r="N103" s="16">
        <v>63167</v>
      </c>
      <c r="O103" s="15"/>
      <c r="P103" s="15"/>
      <c r="Q103" s="22"/>
      <c r="R103" s="23">
        <f t="shared" si="14"/>
        <v>63167</v>
      </c>
      <c r="S103" s="24">
        <f t="shared" si="15"/>
        <v>63167</v>
      </c>
      <c r="T103" s="24">
        <f t="shared" si="17"/>
        <v>0</v>
      </c>
    </row>
    <row r="104" spans="1:20" s="20" customFormat="1" ht="12.75" customHeight="1" x14ac:dyDescent="0.2">
      <c r="A104" s="10" t="s">
        <v>134</v>
      </c>
      <c r="B104" s="11" t="s">
        <v>133</v>
      </c>
      <c r="C104" s="11" t="s">
        <v>218</v>
      </c>
      <c r="D104" s="12">
        <v>106954.5</v>
      </c>
      <c r="E104" s="12">
        <v>4732.5</v>
      </c>
      <c r="F104" s="12"/>
      <c r="G104" s="12"/>
      <c r="H104" s="12"/>
      <c r="I104" s="12"/>
      <c r="J104" s="12">
        <f t="shared" si="13"/>
        <v>111687</v>
      </c>
      <c r="K104" s="35">
        <v>42594</v>
      </c>
      <c r="L104" s="34">
        <v>42593</v>
      </c>
      <c r="M104" s="15"/>
      <c r="N104" s="16">
        <v>106954.5</v>
      </c>
      <c r="O104" s="15"/>
      <c r="P104" s="15"/>
      <c r="Q104" s="22"/>
      <c r="R104" s="23">
        <f t="shared" si="14"/>
        <v>106954.5</v>
      </c>
      <c r="S104" s="24">
        <f t="shared" si="15"/>
        <v>106954.5</v>
      </c>
      <c r="T104" s="24">
        <f t="shared" si="17"/>
        <v>0</v>
      </c>
    </row>
    <row r="105" spans="1:20" s="20" customFormat="1" ht="12.75" customHeight="1" x14ac:dyDescent="0.2">
      <c r="A105" s="10" t="s">
        <v>115</v>
      </c>
      <c r="B105" s="19" t="s">
        <v>135</v>
      </c>
      <c r="C105" s="19" t="s">
        <v>217</v>
      </c>
      <c r="D105" s="12">
        <v>36474.57</v>
      </c>
      <c r="E105" s="12">
        <v>1694.92</v>
      </c>
      <c r="F105" s="12"/>
      <c r="G105" s="12"/>
      <c r="H105" s="12">
        <v>1830.51</v>
      </c>
      <c r="I105" s="12"/>
      <c r="J105" s="12">
        <f t="shared" si="13"/>
        <v>40000</v>
      </c>
      <c r="K105" s="37">
        <v>43070</v>
      </c>
      <c r="L105" s="14">
        <v>42717</v>
      </c>
      <c r="M105" s="16">
        <v>36474.57</v>
      </c>
      <c r="N105" s="15"/>
      <c r="O105" s="15"/>
      <c r="P105" s="15"/>
      <c r="Q105" s="22"/>
      <c r="R105" s="23">
        <f t="shared" si="14"/>
        <v>36474.57</v>
      </c>
      <c r="S105" s="24">
        <f t="shared" si="15"/>
        <v>36474.57</v>
      </c>
      <c r="T105" s="24">
        <f t="shared" si="17"/>
        <v>0</v>
      </c>
    </row>
    <row r="106" spans="1:20" s="20" customFormat="1" ht="12.75" customHeight="1" x14ac:dyDescent="0.2">
      <c r="A106" s="10" t="s">
        <v>136</v>
      </c>
      <c r="B106" s="19" t="s">
        <v>137</v>
      </c>
      <c r="C106" s="19" t="s">
        <v>215</v>
      </c>
      <c r="D106" s="12">
        <v>31915.24</v>
      </c>
      <c r="E106" s="12">
        <v>1483.06</v>
      </c>
      <c r="F106" s="12"/>
      <c r="G106" s="12"/>
      <c r="H106" s="12">
        <v>1601.7</v>
      </c>
      <c r="I106" s="12"/>
      <c r="J106" s="12">
        <f t="shared" si="13"/>
        <v>35000</v>
      </c>
      <c r="K106" s="13">
        <v>42732</v>
      </c>
      <c r="L106" s="14">
        <v>42702</v>
      </c>
      <c r="M106" s="15"/>
      <c r="N106" s="16">
        <v>31915.24</v>
      </c>
      <c r="O106" s="15"/>
      <c r="P106" s="15"/>
      <c r="Q106" s="22"/>
      <c r="R106" s="23">
        <f t="shared" si="14"/>
        <v>31915.24</v>
      </c>
      <c r="S106" s="24">
        <f t="shared" si="15"/>
        <v>31915.24</v>
      </c>
      <c r="T106" s="24">
        <f t="shared" si="17"/>
        <v>0</v>
      </c>
    </row>
    <row r="107" spans="1:20" s="20" customFormat="1" ht="12.75" customHeight="1" x14ac:dyDescent="0.2">
      <c r="A107" s="10" t="s">
        <v>138</v>
      </c>
      <c r="B107" s="19" t="s">
        <v>137</v>
      </c>
      <c r="C107" s="19" t="s">
        <v>216</v>
      </c>
      <c r="D107" s="12">
        <v>31915.24</v>
      </c>
      <c r="E107" s="12">
        <v>1483.06</v>
      </c>
      <c r="F107" s="12"/>
      <c r="G107" s="12"/>
      <c r="H107" s="12">
        <v>1601.7</v>
      </c>
      <c r="I107" s="12"/>
      <c r="J107" s="12">
        <f t="shared" si="13"/>
        <v>35000</v>
      </c>
      <c r="K107" s="13">
        <v>42732</v>
      </c>
      <c r="L107" s="14">
        <v>42702</v>
      </c>
      <c r="M107" s="15"/>
      <c r="N107" s="16">
        <v>31915.24</v>
      </c>
      <c r="O107" s="15"/>
      <c r="P107" s="15"/>
      <c r="Q107" s="22"/>
      <c r="R107" s="23">
        <f t="shared" si="14"/>
        <v>31915.24</v>
      </c>
      <c r="S107" s="24">
        <f t="shared" si="15"/>
        <v>31915.24</v>
      </c>
      <c r="T107" s="24">
        <f t="shared" si="17"/>
        <v>0</v>
      </c>
    </row>
    <row r="108" spans="1:20" s="20" customFormat="1" ht="12.75" customHeight="1" x14ac:dyDescent="0.2">
      <c r="A108" s="10" t="s">
        <v>140</v>
      </c>
      <c r="B108" s="19" t="s">
        <v>139</v>
      </c>
      <c r="C108" s="19" t="s">
        <v>141</v>
      </c>
      <c r="D108" s="12">
        <v>399000</v>
      </c>
      <c r="E108" s="12">
        <v>21000</v>
      </c>
      <c r="F108" s="12"/>
      <c r="G108" s="12"/>
      <c r="H108" s="12"/>
      <c r="I108" s="12"/>
      <c r="J108" s="12">
        <f t="shared" si="13"/>
        <v>420000</v>
      </c>
      <c r="K108" s="21">
        <v>42749</v>
      </c>
      <c r="L108" s="14">
        <v>42719</v>
      </c>
      <c r="M108" s="16">
        <v>399000</v>
      </c>
      <c r="N108" s="15"/>
      <c r="O108" s="15"/>
      <c r="P108" s="15"/>
      <c r="Q108" s="22"/>
      <c r="R108" s="23">
        <f t="shared" si="14"/>
        <v>399000</v>
      </c>
      <c r="S108" s="24">
        <f t="shared" si="15"/>
        <v>399000</v>
      </c>
      <c r="T108" s="24">
        <f t="shared" si="17"/>
        <v>0</v>
      </c>
    </row>
    <row r="109" spans="1:20" s="20" customFormat="1" ht="24" x14ac:dyDescent="0.2">
      <c r="A109" s="10" t="s">
        <v>142</v>
      </c>
      <c r="B109" s="19" t="s">
        <v>143</v>
      </c>
      <c r="C109" s="11" t="s">
        <v>220</v>
      </c>
      <c r="D109" s="12">
        <v>11046.88</v>
      </c>
      <c r="E109" s="12">
        <v>448.8</v>
      </c>
      <c r="F109" s="12"/>
      <c r="G109" s="12"/>
      <c r="H109" s="12"/>
      <c r="I109" s="12"/>
      <c r="J109" s="12">
        <f t="shared" si="13"/>
        <v>11495.679999999998</v>
      </c>
      <c r="K109" s="13">
        <v>42728</v>
      </c>
      <c r="L109" s="14">
        <v>42698</v>
      </c>
      <c r="M109" s="15"/>
      <c r="N109" s="16">
        <v>11046.88</v>
      </c>
      <c r="O109" s="15"/>
      <c r="P109" s="15"/>
      <c r="Q109" s="22"/>
      <c r="R109" s="23">
        <f t="shared" si="14"/>
        <v>11046.88</v>
      </c>
      <c r="S109" s="24">
        <f t="shared" si="15"/>
        <v>11046.88</v>
      </c>
      <c r="T109" s="24">
        <f t="shared" si="17"/>
        <v>0</v>
      </c>
    </row>
    <row r="110" spans="1:20" s="20" customFormat="1" ht="12.75" customHeight="1" x14ac:dyDescent="0.2">
      <c r="A110" s="10" t="s">
        <v>67</v>
      </c>
      <c r="B110" s="19" t="s">
        <v>144</v>
      </c>
      <c r="C110" s="19" t="s">
        <v>221</v>
      </c>
      <c r="D110" s="12">
        <v>79304.39</v>
      </c>
      <c r="E110" s="12">
        <v>3509.05</v>
      </c>
      <c r="F110" s="12"/>
      <c r="G110" s="12"/>
      <c r="H110" s="12"/>
      <c r="I110" s="12"/>
      <c r="J110" s="12">
        <f t="shared" si="13"/>
        <v>82813.440000000002</v>
      </c>
      <c r="K110" s="13">
        <v>42728</v>
      </c>
      <c r="L110" s="14">
        <v>42698</v>
      </c>
      <c r="M110" s="15"/>
      <c r="N110" s="16">
        <v>79304.39</v>
      </c>
      <c r="O110" s="15"/>
      <c r="P110" s="15"/>
      <c r="Q110" s="22"/>
      <c r="R110" s="23">
        <f t="shared" si="14"/>
        <v>79304.39</v>
      </c>
      <c r="S110" s="24">
        <f t="shared" si="15"/>
        <v>79304.39</v>
      </c>
      <c r="T110" s="24">
        <f t="shared" si="17"/>
        <v>0</v>
      </c>
    </row>
    <row r="111" spans="1:20" s="20" customFormat="1" ht="28.5" customHeight="1" x14ac:dyDescent="0.2">
      <c r="A111" s="10" t="s">
        <v>145</v>
      </c>
      <c r="B111" s="11" t="s">
        <v>246</v>
      </c>
      <c r="C111" s="19" t="s">
        <v>225</v>
      </c>
      <c r="D111" s="12">
        <v>27355.919999999998</v>
      </c>
      <c r="E111" s="12">
        <v>1271.19</v>
      </c>
      <c r="F111" s="12"/>
      <c r="G111" s="12"/>
      <c r="H111" s="12">
        <v>1372.89</v>
      </c>
      <c r="I111" s="12"/>
      <c r="J111" s="12">
        <f t="shared" si="13"/>
        <v>29999.999999999996</v>
      </c>
      <c r="K111" s="35">
        <v>42533</v>
      </c>
      <c r="L111" s="34">
        <v>42533</v>
      </c>
      <c r="M111" s="15"/>
      <c r="N111" s="16">
        <v>27355.919999999998</v>
      </c>
      <c r="O111" s="15"/>
      <c r="P111" s="15"/>
      <c r="Q111" s="22"/>
      <c r="R111" s="23">
        <f t="shared" si="14"/>
        <v>27355.919999999998</v>
      </c>
      <c r="S111" s="24">
        <f t="shared" si="15"/>
        <v>27355.919999999998</v>
      </c>
      <c r="T111" s="24">
        <f t="shared" si="17"/>
        <v>0</v>
      </c>
    </row>
    <row r="112" spans="1:20" s="20" customFormat="1" ht="28.5" customHeight="1" x14ac:dyDescent="0.2">
      <c r="A112" s="10" t="s">
        <v>146</v>
      </c>
      <c r="B112" s="19" t="s">
        <v>224</v>
      </c>
      <c r="C112" s="19" t="s">
        <v>223</v>
      </c>
      <c r="D112" s="12">
        <v>27355.919999999998</v>
      </c>
      <c r="E112" s="12">
        <v>1271.19</v>
      </c>
      <c r="F112" s="12"/>
      <c r="G112" s="12"/>
      <c r="H112" s="12">
        <v>1372.89</v>
      </c>
      <c r="I112" s="12"/>
      <c r="J112" s="12">
        <f t="shared" si="13"/>
        <v>29999.999999999996</v>
      </c>
      <c r="K112" s="35">
        <v>42533</v>
      </c>
      <c r="L112" s="34">
        <v>42533</v>
      </c>
      <c r="M112" s="15"/>
      <c r="N112" s="16">
        <v>27355.919999999998</v>
      </c>
      <c r="O112" s="15"/>
      <c r="P112" s="15"/>
      <c r="Q112" s="22"/>
      <c r="R112" s="23">
        <f t="shared" si="14"/>
        <v>27355.919999999998</v>
      </c>
      <c r="S112" s="24">
        <f t="shared" si="15"/>
        <v>27355.919999999998</v>
      </c>
      <c r="T112" s="24">
        <f t="shared" si="17"/>
        <v>0</v>
      </c>
    </row>
    <row r="113" spans="1:20" s="20" customFormat="1" ht="30" customHeight="1" x14ac:dyDescent="0.2">
      <c r="A113" s="10" t="s">
        <v>147</v>
      </c>
      <c r="B113" s="11" t="s">
        <v>246</v>
      </c>
      <c r="C113" s="19" t="s">
        <v>226</v>
      </c>
      <c r="D113" s="12">
        <v>27355.94</v>
      </c>
      <c r="E113" s="12">
        <v>1271.19</v>
      </c>
      <c r="F113" s="12"/>
      <c r="G113" s="12"/>
      <c r="H113" s="12">
        <v>1372.89</v>
      </c>
      <c r="I113" s="12"/>
      <c r="J113" s="12">
        <f t="shared" si="13"/>
        <v>30000.019999999997</v>
      </c>
      <c r="K113" s="35">
        <v>42533</v>
      </c>
      <c r="L113" s="34">
        <v>42533</v>
      </c>
      <c r="M113" s="15"/>
      <c r="N113" s="16">
        <v>27355.94</v>
      </c>
      <c r="O113" s="15"/>
      <c r="P113" s="15"/>
      <c r="Q113" s="22"/>
      <c r="R113" s="23">
        <f t="shared" si="14"/>
        <v>27355.94</v>
      </c>
      <c r="S113" s="24">
        <f t="shared" si="15"/>
        <v>27355.94</v>
      </c>
      <c r="T113" s="24">
        <f t="shared" si="17"/>
        <v>0</v>
      </c>
    </row>
    <row r="114" spans="1:20" s="20" customFormat="1" ht="12.75" customHeight="1" x14ac:dyDescent="0.2">
      <c r="A114" s="10" t="s">
        <v>149</v>
      </c>
      <c r="B114" s="19" t="s">
        <v>148</v>
      </c>
      <c r="C114" s="19" t="s">
        <v>222</v>
      </c>
      <c r="D114" s="12">
        <v>31915.24</v>
      </c>
      <c r="E114" s="12">
        <v>1483.06</v>
      </c>
      <c r="F114" s="12"/>
      <c r="G114" s="12"/>
      <c r="H114" s="12">
        <v>1601.7</v>
      </c>
      <c r="I114" s="12"/>
      <c r="J114" s="12">
        <f t="shared" si="13"/>
        <v>35000</v>
      </c>
      <c r="K114" s="28">
        <v>42917</v>
      </c>
      <c r="L114" s="34">
        <v>42594</v>
      </c>
      <c r="M114" s="16">
        <v>31915.24</v>
      </c>
      <c r="N114" s="15"/>
      <c r="O114" s="15"/>
      <c r="P114" s="15"/>
      <c r="Q114" s="22"/>
      <c r="R114" s="23">
        <f t="shared" si="14"/>
        <v>31915.24</v>
      </c>
      <c r="S114" s="24">
        <f t="shared" si="15"/>
        <v>31915.24</v>
      </c>
      <c r="T114" s="24">
        <f t="shared" ref="T114:T122" si="18">+R114-S114</f>
        <v>0</v>
      </c>
    </row>
    <row r="115" spans="1:20" s="20" customFormat="1" ht="12.75" customHeight="1" x14ac:dyDescent="0.2">
      <c r="A115" s="10" t="s">
        <v>150</v>
      </c>
      <c r="B115" s="19" t="s">
        <v>151</v>
      </c>
      <c r="C115" s="19" t="s">
        <v>227</v>
      </c>
      <c r="D115" s="12">
        <v>207690.92</v>
      </c>
      <c r="E115" s="12">
        <v>9189.8700000000008</v>
      </c>
      <c r="F115" s="12"/>
      <c r="G115" s="12"/>
      <c r="H115" s="12"/>
      <c r="I115" s="12"/>
      <c r="J115" s="12">
        <f t="shared" si="13"/>
        <v>216880.79</v>
      </c>
      <c r="K115" s="35">
        <v>42533</v>
      </c>
      <c r="L115" s="34">
        <v>42533</v>
      </c>
      <c r="M115" s="15"/>
      <c r="N115" s="16">
        <v>207690.92</v>
      </c>
      <c r="O115" s="15"/>
      <c r="P115" s="15"/>
      <c r="Q115" s="22"/>
      <c r="R115" s="23">
        <f t="shared" si="14"/>
        <v>207690.92</v>
      </c>
      <c r="S115" s="24">
        <f t="shared" si="15"/>
        <v>207690.92</v>
      </c>
      <c r="T115" s="24">
        <f t="shared" si="18"/>
        <v>0</v>
      </c>
    </row>
    <row r="116" spans="1:20" s="20" customFormat="1" ht="12.75" customHeight="1" x14ac:dyDescent="0.2">
      <c r="A116" s="10" t="s">
        <v>153</v>
      </c>
      <c r="B116" s="19" t="s">
        <v>152</v>
      </c>
      <c r="C116" s="19" t="s">
        <v>239</v>
      </c>
      <c r="D116" s="12">
        <v>124833.9</v>
      </c>
      <c r="E116" s="12">
        <v>666.1</v>
      </c>
      <c r="F116" s="12"/>
      <c r="G116" s="12"/>
      <c r="H116" s="12"/>
      <c r="I116" s="12"/>
      <c r="J116" s="12">
        <f t="shared" si="13"/>
        <v>125500</v>
      </c>
      <c r="K116" s="13">
        <v>42723</v>
      </c>
      <c r="L116" s="14">
        <v>42723</v>
      </c>
      <c r="M116" s="15"/>
      <c r="N116" s="16">
        <v>124833.9</v>
      </c>
      <c r="O116" s="15"/>
      <c r="P116" s="15"/>
      <c r="Q116" s="22"/>
      <c r="R116" s="23">
        <f t="shared" si="14"/>
        <v>124833.9</v>
      </c>
      <c r="S116" s="24">
        <f t="shared" si="15"/>
        <v>124833.9</v>
      </c>
      <c r="T116" s="24">
        <f t="shared" si="18"/>
        <v>0</v>
      </c>
    </row>
    <row r="117" spans="1:20" s="20" customFormat="1" ht="12.75" customHeight="1" x14ac:dyDescent="0.2">
      <c r="A117" s="10" t="s">
        <v>154</v>
      </c>
      <c r="B117" s="19" t="s">
        <v>155</v>
      </c>
      <c r="C117" s="19" t="s">
        <v>240</v>
      </c>
      <c r="D117" s="12">
        <v>2600000</v>
      </c>
      <c r="E117" s="12"/>
      <c r="F117" s="12"/>
      <c r="G117" s="12"/>
      <c r="H117" s="12"/>
      <c r="I117" s="12"/>
      <c r="J117" s="12">
        <f t="shared" si="13"/>
        <v>2600000</v>
      </c>
      <c r="K117" s="28">
        <v>42005</v>
      </c>
      <c r="L117" s="29">
        <v>42005</v>
      </c>
      <c r="M117" s="15"/>
      <c r="N117" s="15"/>
      <c r="O117" s="15"/>
      <c r="P117" s="38">
        <v>2600000</v>
      </c>
      <c r="Q117" s="39"/>
      <c r="R117" s="23">
        <f t="shared" si="14"/>
        <v>2600000</v>
      </c>
      <c r="S117" s="24">
        <f t="shared" si="15"/>
        <v>2600000</v>
      </c>
      <c r="T117" s="24">
        <f t="shared" si="18"/>
        <v>0</v>
      </c>
    </row>
    <row r="118" spans="1:20" s="20" customFormat="1" x14ac:dyDescent="0.2">
      <c r="A118" s="10" t="s">
        <v>157</v>
      </c>
      <c r="B118" s="19" t="s">
        <v>156</v>
      </c>
      <c r="C118" s="11" t="s">
        <v>214</v>
      </c>
      <c r="D118" s="12">
        <v>71190</v>
      </c>
      <c r="E118" s="12">
        <v>3150</v>
      </c>
      <c r="F118" s="12"/>
      <c r="G118" s="12"/>
      <c r="H118" s="12"/>
      <c r="I118" s="12"/>
      <c r="J118" s="12">
        <f t="shared" si="13"/>
        <v>74340</v>
      </c>
      <c r="K118" s="21">
        <v>42753</v>
      </c>
      <c r="L118" s="14">
        <v>42723</v>
      </c>
      <c r="M118" s="16">
        <v>71190</v>
      </c>
      <c r="N118" s="15"/>
      <c r="O118" s="15"/>
      <c r="P118" s="15"/>
      <c r="Q118" s="22"/>
      <c r="R118" s="23">
        <f t="shared" si="14"/>
        <v>71190</v>
      </c>
      <c r="S118" s="24">
        <f t="shared" si="15"/>
        <v>71190</v>
      </c>
      <c r="T118" s="24">
        <f t="shared" si="18"/>
        <v>0</v>
      </c>
    </row>
    <row r="119" spans="1:20" s="20" customFormat="1" ht="58.5" customHeight="1" x14ac:dyDescent="0.2">
      <c r="A119" s="10" t="s">
        <v>158</v>
      </c>
      <c r="B119" s="19" t="s">
        <v>159</v>
      </c>
      <c r="C119" s="19" t="s">
        <v>179</v>
      </c>
      <c r="D119" s="12">
        <v>16037.78</v>
      </c>
      <c r="E119" s="12">
        <v>745.25</v>
      </c>
      <c r="F119" s="12"/>
      <c r="G119" s="12"/>
      <c r="H119" s="12">
        <v>804.87</v>
      </c>
      <c r="I119" s="12"/>
      <c r="J119" s="12">
        <f t="shared" si="13"/>
        <v>17587.899999999998</v>
      </c>
      <c r="K119" s="32">
        <v>41880</v>
      </c>
      <c r="L119" s="40">
        <v>41850</v>
      </c>
      <c r="M119" s="15"/>
      <c r="N119" s="15"/>
      <c r="O119" s="15"/>
      <c r="P119" s="16">
        <v>16037.78</v>
      </c>
      <c r="Q119" s="27" t="s">
        <v>180</v>
      </c>
      <c r="R119" s="23">
        <f t="shared" si="14"/>
        <v>16037.78</v>
      </c>
      <c r="S119" s="24">
        <f t="shared" si="15"/>
        <v>16037.78</v>
      </c>
      <c r="T119" s="24">
        <f t="shared" si="18"/>
        <v>0</v>
      </c>
    </row>
    <row r="120" spans="1:20" s="20" customFormat="1" ht="12.75" customHeight="1" x14ac:dyDescent="0.2">
      <c r="A120" s="10" t="s">
        <v>161</v>
      </c>
      <c r="B120" s="19" t="s">
        <v>160</v>
      </c>
      <c r="C120" s="19" t="s">
        <v>228</v>
      </c>
      <c r="D120" s="12">
        <v>50850</v>
      </c>
      <c r="E120" s="12">
        <v>2250</v>
      </c>
      <c r="F120" s="12"/>
      <c r="G120" s="12"/>
      <c r="H120" s="12"/>
      <c r="I120" s="12"/>
      <c r="J120" s="12">
        <f t="shared" si="13"/>
        <v>53100</v>
      </c>
      <c r="K120" s="28">
        <v>42736</v>
      </c>
      <c r="L120" s="34">
        <v>42412</v>
      </c>
      <c r="M120" s="16">
        <v>50850</v>
      </c>
      <c r="N120" s="15"/>
      <c r="O120" s="15"/>
      <c r="P120" s="15"/>
      <c r="Q120" s="22"/>
      <c r="R120" s="23">
        <f t="shared" si="14"/>
        <v>50850</v>
      </c>
      <c r="S120" s="24">
        <f t="shared" si="15"/>
        <v>50850</v>
      </c>
      <c r="T120" s="24">
        <f t="shared" si="18"/>
        <v>0</v>
      </c>
    </row>
    <row r="121" spans="1:20" s="20" customFormat="1" ht="12.75" customHeight="1" x14ac:dyDescent="0.2">
      <c r="A121" s="10" t="s">
        <v>163</v>
      </c>
      <c r="B121" s="19" t="s">
        <v>162</v>
      </c>
      <c r="C121" s="19" t="s">
        <v>232</v>
      </c>
      <c r="D121" s="12">
        <v>9822.4699999999993</v>
      </c>
      <c r="E121" s="12">
        <v>397.36</v>
      </c>
      <c r="F121" s="12"/>
      <c r="G121" s="12"/>
      <c r="H121" s="12"/>
      <c r="I121" s="12"/>
      <c r="J121" s="12">
        <f t="shared" si="13"/>
        <v>10219.83</v>
      </c>
      <c r="K121" s="21">
        <v>42760</v>
      </c>
      <c r="L121" s="14">
        <v>42730</v>
      </c>
      <c r="M121" s="16">
        <v>9822.4699999999993</v>
      </c>
      <c r="N121" s="15"/>
      <c r="O121" s="15"/>
      <c r="P121" s="15"/>
      <c r="Q121" s="22"/>
      <c r="R121" s="23">
        <f t="shared" si="14"/>
        <v>9822.4699999999993</v>
      </c>
      <c r="S121" s="24">
        <f t="shared" si="15"/>
        <v>9822.4699999999993</v>
      </c>
      <c r="T121" s="24">
        <f t="shared" si="18"/>
        <v>0</v>
      </c>
    </row>
    <row r="122" spans="1:20" s="20" customFormat="1" ht="12.75" customHeight="1" thickBot="1" x14ac:dyDescent="0.25">
      <c r="A122" s="10" t="s">
        <v>164</v>
      </c>
      <c r="B122" s="19" t="s">
        <v>165</v>
      </c>
      <c r="C122" s="19" t="s">
        <v>229</v>
      </c>
      <c r="D122" s="12">
        <v>59850.45</v>
      </c>
      <c r="E122" s="12">
        <v>2648.25</v>
      </c>
      <c r="F122" s="12"/>
      <c r="G122" s="12"/>
      <c r="H122" s="12"/>
      <c r="I122" s="12"/>
      <c r="J122" s="12">
        <f t="shared" si="13"/>
        <v>62498.7</v>
      </c>
      <c r="K122" s="13">
        <v>42735</v>
      </c>
      <c r="L122" s="34">
        <v>42381</v>
      </c>
      <c r="M122" s="16">
        <v>59850.45</v>
      </c>
      <c r="N122" s="15"/>
      <c r="O122" s="15"/>
      <c r="P122" s="15"/>
      <c r="Q122" s="22"/>
      <c r="R122" s="23">
        <f t="shared" si="14"/>
        <v>59850.45</v>
      </c>
      <c r="S122" s="24">
        <f t="shared" si="15"/>
        <v>59850.45</v>
      </c>
      <c r="T122" s="24">
        <f t="shared" si="18"/>
        <v>0</v>
      </c>
    </row>
    <row r="123" spans="1:20" ht="13.5" thickBot="1" x14ac:dyDescent="0.25">
      <c r="A123" s="41"/>
      <c r="B123" s="42" t="s">
        <v>6</v>
      </c>
      <c r="C123" s="42"/>
      <c r="D123" s="43">
        <f t="shared" ref="D123:J123" si="19">SUM(D9:D122)</f>
        <v>5915177.4799999995</v>
      </c>
      <c r="E123" s="43">
        <f t="shared" si="19"/>
        <v>121805.29000000001</v>
      </c>
      <c r="F123" s="43">
        <f t="shared" si="19"/>
        <v>24830.5</v>
      </c>
      <c r="G123" s="43">
        <f t="shared" si="19"/>
        <v>0</v>
      </c>
      <c r="H123" s="43">
        <f t="shared" si="19"/>
        <v>72719.349999999977</v>
      </c>
      <c r="I123" s="43">
        <f t="shared" si="19"/>
        <v>0</v>
      </c>
      <c r="J123" s="43">
        <f t="shared" si="19"/>
        <v>6134532.6200000001</v>
      </c>
      <c r="K123" s="42"/>
      <c r="L123" s="42"/>
      <c r="M123" s="44">
        <f>SUM(M9:M122)</f>
        <v>1355281.1699999997</v>
      </c>
      <c r="N123" s="44">
        <f>SUM(N9:N122)</f>
        <v>1364441.5999999999</v>
      </c>
      <c r="O123" s="44">
        <f>SUM(O9:O122)</f>
        <v>80749.34</v>
      </c>
      <c r="P123" s="45">
        <f>SUM(P9:P122)</f>
        <v>3114705.3699999996</v>
      </c>
      <c r="Q123" s="9"/>
    </row>
    <row r="124" spans="1:20" x14ac:dyDescent="0.2">
      <c r="P124" s="5">
        <f>+M123+N123+O123+P123</f>
        <v>5915177.4799999986</v>
      </c>
      <c r="Q124" s="5"/>
    </row>
    <row r="125" spans="1:20" x14ac:dyDescent="0.2">
      <c r="P125" s="6">
        <f>+P124-D123</f>
        <v>0</v>
      </c>
      <c r="Q125" s="6"/>
    </row>
    <row r="126" spans="1:20" x14ac:dyDescent="0.2">
      <c r="A126" s="60" t="s">
        <v>248</v>
      </c>
      <c r="B126" s="51"/>
      <c r="C126" s="51"/>
      <c r="D126" s="51"/>
      <c r="E126" s="59" t="s">
        <v>249</v>
      </c>
      <c r="F126" s="57"/>
    </row>
    <row r="127" spans="1:20" x14ac:dyDescent="0.2">
      <c r="A127" s="51" t="s">
        <v>250</v>
      </c>
      <c r="B127" s="51"/>
      <c r="C127" s="51"/>
      <c r="D127" s="51"/>
      <c r="E127" s="58" t="s">
        <v>251</v>
      </c>
      <c r="F127" s="57"/>
    </row>
    <row r="128" spans="1:20" x14ac:dyDescent="0.2">
      <c r="A128" s="51"/>
      <c r="B128" s="51"/>
      <c r="C128" s="51"/>
      <c r="D128" s="51"/>
      <c r="E128" s="58"/>
      <c r="F128" s="57"/>
    </row>
    <row r="129" spans="1:6" x14ac:dyDescent="0.2">
      <c r="A129" s="51"/>
      <c r="B129" s="51"/>
      <c r="C129" s="51"/>
      <c r="D129" s="51"/>
      <c r="E129" s="58"/>
      <c r="F129" s="57"/>
    </row>
  </sheetData>
  <mergeCells count="3">
    <mergeCell ref="M1:R1"/>
    <mergeCell ref="M3:O3"/>
    <mergeCell ref="E7:G7"/>
  </mergeCells>
  <pageMargins left="0.7" right="0.7" top="0.75" bottom="0.75" header="0.3" footer="0.3"/>
  <pageSetup scale="2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Ctas. P. Pagar Sup. 31-12-2016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 Aged TB - Options - Detail</dc:title>
  <dc:creator>instalador</dc:creator>
  <cp:lastModifiedBy>Yenny Acosta Hernandez</cp:lastModifiedBy>
  <cp:lastPrinted>2017-01-04T14:01:47Z</cp:lastPrinted>
  <dcterms:created xsi:type="dcterms:W3CDTF">2016-12-29T09:42:31Z</dcterms:created>
  <dcterms:modified xsi:type="dcterms:W3CDTF">2017-03-20T21:40:02Z</dcterms:modified>
</cp:coreProperties>
</file>