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Hoja1!$A$1:$E$360</definedName>
  </definedNames>
  <calcPr calcId="145621" refMode="R1C1"/>
</workbook>
</file>

<file path=xl/calcChain.xml><?xml version="1.0" encoding="utf-8"?>
<calcChain xmlns="http://schemas.openxmlformats.org/spreadsheetml/2006/main">
  <c r="E325" i="1" l="1"/>
  <c r="E313" i="1"/>
  <c r="E316" i="1"/>
  <c r="E309" i="1"/>
  <c r="E264" i="1"/>
  <c r="E265" i="1"/>
  <c r="E258" i="1"/>
  <c r="E259" i="1"/>
  <c r="E249" i="1"/>
  <c r="E225" i="1"/>
  <c r="E221" i="1"/>
  <c r="E222" i="1"/>
  <c r="E217" i="1"/>
  <c r="E218" i="1"/>
  <c r="E206" i="1"/>
  <c r="E178" i="1"/>
  <c r="E136" i="1"/>
  <c r="E123" i="1"/>
  <c r="E124" i="1"/>
  <c r="E125" i="1"/>
  <c r="D121" i="1"/>
  <c r="D135" i="1"/>
  <c r="E135" i="1" s="1"/>
  <c r="D127" i="1"/>
  <c r="D120" i="1" s="1"/>
  <c r="D174" i="1"/>
  <c r="D171" i="1"/>
  <c r="D261" i="1"/>
  <c r="D77" i="1"/>
  <c r="D269" i="1"/>
  <c r="D228" i="1"/>
  <c r="D43" i="1"/>
  <c r="D42" i="1" s="1"/>
  <c r="D51" i="1"/>
  <c r="D27" i="1"/>
  <c r="E339" i="1"/>
  <c r="D342" i="1"/>
  <c r="E342" i="1" s="1"/>
  <c r="D338" i="1"/>
  <c r="E338" i="1" s="1"/>
  <c r="D331" i="1"/>
  <c r="D330" i="1" s="1"/>
  <c r="D324" i="1"/>
  <c r="E324" i="1" s="1"/>
  <c r="D315" i="1"/>
  <c r="E315" i="1" s="1"/>
  <c r="D312" i="1"/>
  <c r="E312" i="1" s="1"/>
  <c r="D308" i="1"/>
  <c r="E308" i="1" s="1"/>
  <c r="D257" i="1"/>
  <c r="E257" i="1" s="1"/>
  <c r="D245" i="1"/>
  <c r="D248" i="1"/>
  <c r="E248" i="1" s="1"/>
  <c r="C249" i="1"/>
  <c r="B249" i="1"/>
  <c r="D235" i="1"/>
  <c r="E239" i="1"/>
  <c r="D220" i="1"/>
  <c r="D216" i="1"/>
  <c r="D212" i="1"/>
  <c r="D227" i="1" l="1"/>
  <c r="D341" i="1"/>
  <c r="D177" i="1"/>
  <c r="D162" i="1"/>
  <c r="E132" i="1"/>
  <c r="E133" i="1"/>
  <c r="E131" i="1"/>
  <c r="D170" i="1" l="1"/>
  <c r="E177" i="1"/>
  <c r="E302" i="1"/>
  <c r="E336" i="1" l="1"/>
  <c r="D335" i="1"/>
  <c r="D334" i="1" s="1"/>
  <c r="E332" i="1"/>
  <c r="D328" i="1"/>
  <c r="E322" i="1"/>
  <c r="D321" i="1"/>
  <c r="E321" i="1" s="1"/>
  <c r="E319" i="1"/>
  <c r="D318" i="1"/>
  <c r="E306" i="1"/>
  <c r="D305" i="1"/>
  <c r="D304" i="1" s="1"/>
  <c r="D301" i="1"/>
  <c r="E299" i="1"/>
  <c r="D298" i="1"/>
  <c r="E298" i="1" s="1"/>
  <c r="E295" i="1"/>
  <c r="D294" i="1"/>
  <c r="E294" i="1" s="1"/>
  <c r="E292" i="1"/>
  <c r="D291" i="1"/>
  <c r="E291" i="1" s="1"/>
  <c r="E289" i="1"/>
  <c r="D288" i="1"/>
  <c r="E288" i="1" s="1"/>
  <c r="E286" i="1"/>
  <c r="B286" i="1"/>
  <c r="D285" i="1"/>
  <c r="D281" i="1"/>
  <c r="E281" i="1" s="1"/>
  <c r="B281" i="1"/>
  <c r="E277" i="1"/>
  <c r="D276" i="1"/>
  <c r="E276" i="1" s="1"/>
  <c r="E274" i="1"/>
  <c r="E273" i="1"/>
  <c r="D272" i="1"/>
  <c r="D268" i="1" s="1"/>
  <c r="E270" i="1"/>
  <c r="E269" i="1"/>
  <c r="E263" i="1"/>
  <c r="E262" i="1"/>
  <c r="E255" i="1"/>
  <c r="B255" i="1"/>
  <c r="D254" i="1"/>
  <c r="E254" i="1" s="1"/>
  <c r="E252" i="1"/>
  <c r="B252" i="1"/>
  <c r="D251" i="1"/>
  <c r="E246" i="1"/>
  <c r="B246" i="1"/>
  <c r="E245" i="1"/>
  <c r="E243" i="1"/>
  <c r="B243" i="1"/>
  <c r="D242" i="1"/>
  <c r="E238" i="1"/>
  <c r="E237" i="1"/>
  <c r="E236" i="1"/>
  <c r="E233" i="1"/>
  <c r="E232" i="1"/>
  <c r="E231" i="1"/>
  <c r="E230" i="1"/>
  <c r="E229" i="1"/>
  <c r="E228" i="1"/>
  <c r="D224" i="1"/>
  <c r="E224" i="1" s="1"/>
  <c r="E220" i="1"/>
  <c r="E216" i="1"/>
  <c r="E213" i="1"/>
  <c r="E212" i="1"/>
  <c r="E209" i="1"/>
  <c r="B209" i="1"/>
  <c r="D208" i="1"/>
  <c r="E208" i="1" s="1"/>
  <c r="B206" i="1"/>
  <c r="D205" i="1"/>
  <c r="E205" i="1" s="1"/>
  <c r="E203" i="1"/>
  <c r="B203" i="1"/>
  <c r="D202" i="1"/>
  <c r="E199" i="1"/>
  <c r="B199" i="1"/>
  <c r="E198" i="1"/>
  <c r="D197" i="1"/>
  <c r="E197" i="1" s="1"/>
  <c r="E195" i="1"/>
  <c r="B195" i="1"/>
  <c r="D194" i="1"/>
  <c r="E194" i="1" s="1"/>
  <c r="E192" i="1"/>
  <c r="B192" i="1"/>
  <c r="D191" i="1"/>
  <c r="E191" i="1" s="1"/>
  <c r="E189" i="1"/>
  <c r="B189" i="1"/>
  <c r="D188" i="1"/>
  <c r="E185" i="1"/>
  <c r="B185" i="1"/>
  <c r="D184" i="1"/>
  <c r="E184" i="1" s="1"/>
  <c r="E182" i="1"/>
  <c r="B182" i="1"/>
  <c r="D181" i="1"/>
  <c r="E175" i="1"/>
  <c r="E174" i="1"/>
  <c r="E172" i="1"/>
  <c r="B172" i="1"/>
  <c r="E171" i="1"/>
  <c r="E167" i="1"/>
  <c r="D166" i="1"/>
  <c r="E166" i="1" s="1"/>
  <c r="E163" i="1"/>
  <c r="E162" i="1"/>
  <c r="E160" i="1"/>
  <c r="D159" i="1"/>
  <c r="E159" i="1" s="1"/>
  <c r="E157" i="1"/>
  <c r="E156" i="1"/>
  <c r="E155" i="1"/>
  <c r="E154" i="1"/>
  <c r="E153" i="1"/>
  <c r="E152" i="1"/>
  <c r="D151" i="1"/>
  <c r="E151" i="1" s="1"/>
  <c r="E149" i="1"/>
  <c r="E148" i="1"/>
  <c r="D147" i="1"/>
  <c r="E147" i="1" s="1"/>
  <c r="E145" i="1"/>
  <c r="E144" i="1"/>
  <c r="E143" i="1"/>
  <c r="D142" i="1"/>
  <c r="E142" i="1" s="1"/>
  <c r="E140" i="1"/>
  <c r="B140" i="1"/>
  <c r="D139" i="1"/>
  <c r="E130" i="1"/>
  <c r="E129" i="1"/>
  <c r="E128" i="1"/>
  <c r="E127" i="1"/>
  <c r="E122" i="1"/>
  <c r="E120" i="1"/>
  <c r="E118" i="1"/>
  <c r="B118" i="1"/>
  <c r="D117" i="1"/>
  <c r="E117" i="1" s="1"/>
  <c r="E115" i="1"/>
  <c r="B115" i="1"/>
  <c r="D114" i="1"/>
  <c r="E114" i="1" s="1"/>
  <c r="E112" i="1"/>
  <c r="D111" i="1"/>
  <c r="E108" i="1"/>
  <c r="D107" i="1"/>
  <c r="E107" i="1" s="1"/>
  <c r="E105" i="1"/>
  <c r="D104" i="1"/>
  <c r="E104" i="1" s="1"/>
  <c r="E102" i="1"/>
  <c r="B102" i="1"/>
  <c r="D101" i="1"/>
  <c r="E98" i="1"/>
  <c r="D97" i="1"/>
  <c r="E97" i="1" s="1"/>
  <c r="E95" i="1"/>
  <c r="D94" i="1"/>
  <c r="E94" i="1" s="1"/>
  <c r="E92" i="1"/>
  <c r="D91" i="1"/>
  <c r="E88" i="1"/>
  <c r="D87" i="1"/>
  <c r="E87" i="1" s="1"/>
  <c r="E85" i="1"/>
  <c r="D84" i="1"/>
  <c r="D83" i="1" s="1"/>
  <c r="E83" i="1" s="1"/>
  <c r="E81" i="1"/>
  <c r="D80" i="1"/>
  <c r="D76" i="1" s="1"/>
  <c r="E78" i="1"/>
  <c r="E77" i="1"/>
  <c r="E74" i="1"/>
  <c r="D73" i="1"/>
  <c r="E73" i="1" s="1"/>
  <c r="E71" i="1"/>
  <c r="D70" i="1"/>
  <c r="E70" i="1" s="1"/>
  <c r="E68" i="1"/>
  <c r="D67" i="1"/>
  <c r="E67" i="1" s="1"/>
  <c r="E65" i="1"/>
  <c r="D64" i="1"/>
  <c r="E64" i="1" s="1"/>
  <c r="E62" i="1"/>
  <c r="D61" i="1"/>
  <c r="E61" i="1" s="1"/>
  <c r="E59" i="1"/>
  <c r="D58" i="1"/>
  <c r="E54" i="1"/>
  <c r="E53" i="1"/>
  <c r="E52" i="1"/>
  <c r="E51" i="1"/>
  <c r="E49" i="1"/>
  <c r="E48" i="1"/>
  <c r="E47" i="1"/>
  <c r="E46" i="1"/>
  <c r="E45" i="1"/>
  <c r="E44" i="1"/>
  <c r="E43" i="1"/>
  <c r="E40" i="1"/>
  <c r="E39" i="1"/>
  <c r="D38" i="1"/>
  <c r="E38" i="1" s="1"/>
  <c r="E36" i="1"/>
  <c r="B36" i="1"/>
  <c r="D35" i="1"/>
  <c r="E35" i="1" s="1"/>
  <c r="E34" i="1"/>
  <c r="E33" i="1"/>
  <c r="E32" i="1"/>
  <c r="E31" i="1"/>
  <c r="E30" i="1"/>
  <c r="D29" i="1"/>
  <c r="E28" i="1"/>
  <c r="D57" i="1" l="1"/>
  <c r="E91" i="1"/>
  <c r="D90" i="1"/>
  <c r="E101" i="1"/>
  <c r="D100" i="1"/>
  <c r="E111" i="1"/>
  <c r="D110" i="1"/>
  <c r="E181" i="1"/>
  <c r="D180" i="1"/>
  <c r="D187" i="1"/>
  <c r="E187" i="1" s="1"/>
  <c r="E202" i="1"/>
  <c r="D201" i="1"/>
  <c r="E139" i="1"/>
  <c r="D138" i="1"/>
  <c r="E138" i="1" s="1"/>
  <c r="D311" i="1"/>
  <c r="E311" i="1" s="1"/>
  <c r="E242" i="1"/>
  <c r="D241" i="1"/>
  <c r="E241" i="1" s="1"/>
  <c r="D26" i="1"/>
  <c r="D25" i="1" s="1"/>
  <c r="D211" i="1"/>
  <c r="E211" i="1" s="1"/>
  <c r="E80" i="1"/>
  <c r="E76" i="1"/>
  <c r="E301" i="1"/>
  <c r="D297" i="1"/>
  <c r="E297" i="1" s="1"/>
  <c r="D327" i="1"/>
  <c r="E327" i="1" s="1"/>
  <c r="E285" i="1"/>
  <c r="D284" i="1"/>
  <c r="E58" i="1"/>
  <c r="E29" i="1"/>
  <c r="E341" i="1"/>
  <c r="E335" i="1"/>
  <c r="E331" i="1"/>
  <c r="E305" i="1"/>
  <c r="E304" i="1"/>
  <c r="E272" i="1"/>
  <c r="E318" i="1"/>
  <c r="E261" i="1"/>
  <c r="E235" i="1"/>
  <c r="E227" i="1"/>
  <c r="D165" i="1"/>
  <c r="E165" i="1" s="1"/>
  <c r="E121" i="1"/>
  <c r="E188" i="1"/>
  <c r="E328" i="1"/>
  <c r="E330" i="1"/>
  <c r="E90" i="1"/>
  <c r="E84" i="1"/>
  <c r="E100" i="1"/>
  <c r="E110" i="1"/>
  <c r="D280" i="1"/>
  <c r="E201" i="1"/>
  <c r="E251" i="1"/>
  <c r="E27" i="1"/>
  <c r="D283" i="1" l="1"/>
  <c r="D169" i="1"/>
  <c r="E169" i="1" s="1"/>
  <c r="D56" i="1"/>
  <c r="E56" i="1" s="1"/>
  <c r="E25" i="1"/>
  <c r="E42" i="1"/>
  <c r="E180" i="1"/>
  <c r="E26" i="1"/>
  <c r="E284" i="1"/>
  <c r="E57" i="1"/>
  <c r="E268" i="1"/>
  <c r="D279" i="1"/>
  <c r="E280" i="1"/>
  <c r="E170" i="1"/>
  <c r="E279" i="1" l="1"/>
  <c r="D267" i="1"/>
  <c r="E267" i="1" s="1"/>
  <c r="E283" i="1"/>
  <c r="D346" i="1" l="1"/>
</calcChain>
</file>

<file path=xl/sharedStrings.xml><?xml version="1.0" encoding="utf-8"?>
<sst xmlns="http://schemas.openxmlformats.org/spreadsheetml/2006/main" count="685" uniqueCount="497">
  <si>
    <t>FECHA DE ELABORACIÓN:</t>
  </si>
  <si>
    <t>No. CAPÍTULO: 5135</t>
  </si>
  <si>
    <t xml:space="preserve">DENOMINACIÓN: OFICINA NACIONAL DE LA PROPIEDAD INDUSTRIAL </t>
  </si>
  <si>
    <t>No. UNIDAD EJECUTORA: 0001</t>
  </si>
  <si>
    <t>No. CLASIFICACIÓN GEOGRÁFICA: 98-99-9999</t>
  </si>
  <si>
    <t>Cuenta</t>
  </si>
  <si>
    <t>Denominación</t>
  </si>
  <si>
    <t>% Participación / Presupuesto</t>
  </si>
  <si>
    <t>2.1</t>
  </si>
  <si>
    <t xml:space="preserve">REMUNERACIONES Y CONTRIBUCIONES </t>
  </si>
  <si>
    <t>NATURALEZA DEL GASTO</t>
  </si>
  <si>
    <t>2.1.1</t>
  </si>
  <si>
    <t>REMUNERACIONES</t>
  </si>
  <si>
    <t>2.1.1.1</t>
  </si>
  <si>
    <t xml:space="preserve">Remuneraciones al  personal fijo </t>
  </si>
  <si>
    <t>Remuneraciones</t>
  </si>
  <si>
    <t>2.1.1.1.01</t>
  </si>
  <si>
    <t xml:space="preserve">Sueldos fijos </t>
  </si>
  <si>
    <t>2.1.1.2</t>
  </si>
  <si>
    <t>Remuneracion al personal con carácter transitorio</t>
  </si>
  <si>
    <t>2.1.1.2.03</t>
  </si>
  <si>
    <t>Suplencias</t>
  </si>
  <si>
    <t>2.1.1.2.05</t>
  </si>
  <si>
    <t>Personal en periodo  probatorio</t>
  </si>
  <si>
    <t>2.1.1.2.08</t>
  </si>
  <si>
    <t>Personal de carácter temporal</t>
  </si>
  <si>
    <t>2.1.1.2.09</t>
  </si>
  <si>
    <t>Remuneraciones al personal de carácter eventual</t>
  </si>
  <si>
    <t>2.1.1.2.11</t>
  </si>
  <si>
    <t>2.1.1.4</t>
  </si>
  <si>
    <t xml:space="preserve">Sueldo Anual No. 13 </t>
  </si>
  <si>
    <t>2.1.1.4.01</t>
  </si>
  <si>
    <t>2.1.1.5</t>
  </si>
  <si>
    <t xml:space="preserve">Prestaciones Económicas/ Laborales </t>
  </si>
  <si>
    <t>Indemnización</t>
  </si>
  <si>
    <t>2.1.1.5.01</t>
  </si>
  <si>
    <t>2.1.1.5.04</t>
  </si>
  <si>
    <t xml:space="preserve">Proporcion de vacaciones no disfrutadas </t>
  </si>
  <si>
    <t>2.1.2</t>
  </si>
  <si>
    <t>SOBRESUELDOS</t>
  </si>
  <si>
    <t>2.1.2.2</t>
  </si>
  <si>
    <t xml:space="preserve">Compensación </t>
  </si>
  <si>
    <t>2.1.2.2.03</t>
  </si>
  <si>
    <t>Pago de Horas Extraordinarias (Reglamento 523-09)</t>
  </si>
  <si>
    <t>2.1.2.2.04</t>
  </si>
  <si>
    <t>Prima de Transporte</t>
  </si>
  <si>
    <t>2.1.2.2.05</t>
  </si>
  <si>
    <t>Compensacion servicios de Seguridad</t>
  </si>
  <si>
    <t>2.1.2.2.06</t>
  </si>
  <si>
    <t>Incentivo por rendimiento individual</t>
  </si>
  <si>
    <t>Incentivos</t>
  </si>
  <si>
    <t>2.1.2.2.09</t>
  </si>
  <si>
    <t xml:space="preserve">Bono por desempeño </t>
  </si>
  <si>
    <t>2.1.2.2.10</t>
  </si>
  <si>
    <t>Compensacion por rendimiento indicadores del MAP</t>
  </si>
  <si>
    <t>2.1.5</t>
  </si>
  <si>
    <t xml:space="preserve">CONTRIBUCIONES A LA SEGURIDAD SOCIAL </t>
  </si>
  <si>
    <t>ARS-AFP</t>
  </si>
  <si>
    <t>2.1.5.1.01</t>
  </si>
  <si>
    <t xml:space="preserve">Contribuciones al seguro de salud </t>
  </si>
  <si>
    <t>ARS</t>
  </si>
  <si>
    <t>2.1.5.2.01</t>
  </si>
  <si>
    <t>Contribuciones al seguro de pensiones</t>
  </si>
  <si>
    <t>AFP</t>
  </si>
  <si>
    <t>2.1.5.3.01</t>
  </si>
  <si>
    <t>Contribuciones al seguro de riesgo laboral</t>
  </si>
  <si>
    <t>Riesgo Laboral</t>
  </si>
  <si>
    <t>2.2</t>
  </si>
  <si>
    <t xml:space="preserve">CONTRATACION DE SERVICIOS </t>
  </si>
  <si>
    <t>2.2.1</t>
  </si>
  <si>
    <t xml:space="preserve">SERVICIOS BASICOS </t>
  </si>
  <si>
    <t>2.2.1.3</t>
  </si>
  <si>
    <t>Teléfono local</t>
  </si>
  <si>
    <t>Telecomunicaciones</t>
  </si>
  <si>
    <t>2.2.1.3.01</t>
  </si>
  <si>
    <t>2.2.1.4</t>
  </si>
  <si>
    <t>Telefax y correo</t>
  </si>
  <si>
    <t>2.2.1.4.01</t>
  </si>
  <si>
    <t>2.2.1.5</t>
  </si>
  <si>
    <t>Servicio de internet y televisión</t>
  </si>
  <si>
    <t>2.2.1.5.01</t>
  </si>
  <si>
    <t>2.2.1.6</t>
  </si>
  <si>
    <t xml:space="preserve"> Electricidad</t>
  </si>
  <si>
    <t>Servicios Comunes</t>
  </si>
  <si>
    <t>2.2.1.6.01</t>
  </si>
  <si>
    <t>Energia Electrica</t>
  </si>
  <si>
    <t>2.2.1.7</t>
  </si>
  <si>
    <t>Agua</t>
  </si>
  <si>
    <t>2.2.1.7.01</t>
  </si>
  <si>
    <t>2.2.1.8</t>
  </si>
  <si>
    <t>Recoleccion de Residuos sólido</t>
  </si>
  <si>
    <t>2.2.1.8.01</t>
  </si>
  <si>
    <t>2.2.2</t>
  </si>
  <si>
    <t>PUBLICIDAD, IMPRESIÓN Y ENCUADERNACIÓN</t>
  </si>
  <si>
    <t>2.2.2.1</t>
  </si>
  <si>
    <t>Publicidad y propaganda</t>
  </si>
  <si>
    <t>Promoción y Publicidad</t>
  </si>
  <si>
    <t>2.2.2.1.01</t>
  </si>
  <si>
    <t>2.2.2.2</t>
  </si>
  <si>
    <t>Impresión y encuadernación</t>
  </si>
  <si>
    <t>2.2.2.2.01</t>
  </si>
  <si>
    <t>2.2.3</t>
  </si>
  <si>
    <t>VIÁTICOS</t>
  </si>
  <si>
    <t>2.2.3.1</t>
  </si>
  <si>
    <t xml:space="preserve">Viáticos dentro del país </t>
  </si>
  <si>
    <t>Gastos de Viajes Locales</t>
  </si>
  <si>
    <t>2.2.3.1.01</t>
  </si>
  <si>
    <t>2.2.3.2</t>
  </si>
  <si>
    <t xml:space="preserve">Viáticos fuera del país </t>
  </si>
  <si>
    <t>Gastos de Viajes Exterior</t>
  </si>
  <si>
    <t>2.2.3.2.01</t>
  </si>
  <si>
    <t>Viáticos fuera del país</t>
  </si>
  <si>
    <t>2.2.4</t>
  </si>
  <si>
    <t>TRANSPORTE Y ALMACENAJE</t>
  </si>
  <si>
    <t>2.2.4.1</t>
  </si>
  <si>
    <t>Pasajes</t>
  </si>
  <si>
    <t>2.2.4.1.01</t>
  </si>
  <si>
    <t>2.2.4.2</t>
  </si>
  <si>
    <t>Fletes</t>
  </si>
  <si>
    <t>2.2.4.2.01</t>
  </si>
  <si>
    <t>2.2.4.4</t>
  </si>
  <si>
    <t>Peajes</t>
  </si>
  <si>
    <t>Gastos de Peajes</t>
  </si>
  <si>
    <t>2.2.4.4.01</t>
  </si>
  <si>
    <t>2.2.5</t>
  </si>
  <si>
    <t>ALQUILERES Y RENTAS</t>
  </si>
  <si>
    <t>2.2.5.1</t>
  </si>
  <si>
    <t>Alquiler y rentas de edificios locales</t>
  </si>
  <si>
    <t>Alquiler y Arrendamiento</t>
  </si>
  <si>
    <t>2.2.5.1.01</t>
  </si>
  <si>
    <t>2.2.5.4</t>
  </si>
  <si>
    <t>Alquiler de equipos de transporte, tracción y elevación</t>
  </si>
  <si>
    <t>2.2.5.4.01</t>
  </si>
  <si>
    <t>2.2.5.8</t>
  </si>
  <si>
    <t>Otros alquileres</t>
  </si>
  <si>
    <t>2.2.5.8.01</t>
  </si>
  <si>
    <t>2.2.6</t>
  </si>
  <si>
    <t>SEGUROS</t>
  </si>
  <si>
    <t>2.2.6.1</t>
  </si>
  <si>
    <t xml:space="preserve">Seguro de bienes inmuebles </t>
  </si>
  <si>
    <t>Seguro a la Propiedad</t>
  </si>
  <si>
    <t>2.2.6.1.01</t>
  </si>
  <si>
    <t>2.2.6.2</t>
  </si>
  <si>
    <t>Seguro de bienes muebles</t>
  </si>
  <si>
    <t>2.2.6.2.01</t>
  </si>
  <si>
    <t>2.2.6.3</t>
  </si>
  <si>
    <t>Seguros de personas</t>
  </si>
  <si>
    <t>Seguro Médico y de vida</t>
  </si>
  <si>
    <t>2.2.6.3.01</t>
  </si>
  <si>
    <t>2.2.7</t>
  </si>
  <si>
    <t>SERVICIOS DE CONSERVACIÓN, REPARACIONES MENORES Y CONSTRUCCIONES TEMPORALES</t>
  </si>
  <si>
    <t>2.2.7.1</t>
  </si>
  <si>
    <t xml:space="preserve">Contratacion Obra Menores </t>
  </si>
  <si>
    <t>2.2.7.1.01</t>
  </si>
  <si>
    <t>Const. Y Mejoras de Infr. Fisica</t>
  </si>
  <si>
    <t>2.2.7.2</t>
  </si>
  <si>
    <t>Reparaciones de maquinarias y equipos</t>
  </si>
  <si>
    <t>Reparación y Mantenimiento</t>
  </si>
  <si>
    <t>2.2.7.2.02</t>
  </si>
  <si>
    <t>Mantenimiento y reparacion de equipo para computacion</t>
  </si>
  <si>
    <t>Rep. Equipos de Computos</t>
  </si>
  <si>
    <t>2.2.7.2.01</t>
  </si>
  <si>
    <t>Mantenimiento y reparacion de equipo de oficina y muebles</t>
  </si>
  <si>
    <t>Rep. Equipos de Oficina</t>
  </si>
  <si>
    <t>2.2.7.2.06</t>
  </si>
  <si>
    <t>Mantenimiento y reparacion de equipos de transporte, traccion y elevacion</t>
  </si>
  <si>
    <t>Rep. Y Mant. De Vehículos</t>
  </si>
  <si>
    <t>2.2.7.2.07</t>
  </si>
  <si>
    <t>Mantenimiento y reparacion de equipos de produccion</t>
  </si>
  <si>
    <t>Rep. Equipos de Producción</t>
  </si>
  <si>
    <t>2.2.8</t>
  </si>
  <si>
    <t>OTROS SERVICIOS NO INCLUIDOS EN CONCEPTOS ANTER.</t>
  </si>
  <si>
    <t>2.2.8.2</t>
  </si>
  <si>
    <t>Comisiones y gastos bancarios</t>
  </si>
  <si>
    <t>Gastos Bancarios por Manejo de Ctas</t>
  </si>
  <si>
    <t>2.2.8.2.01</t>
  </si>
  <si>
    <t>2.2.8.5</t>
  </si>
  <si>
    <t>Fumigacion, lavanderia, limpieza e higiene</t>
  </si>
  <si>
    <t>2.2.8.5.01</t>
  </si>
  <si>
    <t>Fumigacion</t>
  </si>
  <si>
    <t>2.2.8.5.02</t>
  </si>
  <si>
    <t>Lavanderia</t>
  </si>
  <si>
    <t>2.2.8.5.03</t>
  </si>
  <si>
    <t>Limpieza e higiene</t>
  </si>
  <si>
    <t>2.2.8.6</t>
  </si>
  <si>
    <t>Organización de eventos y festividades</t>
  </si>
  <si>
    <t>2.2.8.6.01</t>
  </si>
  <si>
    <t>Eventos generales</t>
  </si>
  <si>
    <t>Actividades y Eventos</t>
  </si>
  <si>
    <t>2.2.8.6.02</t>
  </si>
  <si>
    <t>Festividades</t>
  </si>
  <si>
    <t>2.2.8.7</t>
  </si>
  <si>
    <t>Servicios tecnicos y profesionales</t>
  </si>
  <si>
    <t>Honorarios Servicios tecnicos y profesionales</t>
  </si>
  <si>
    <t>2.2.8.7.01</t>
  </si>
  <si>
    <t>Estudios de ingenieria, arquitectura, investigaciones y analisis de factibilidad</t>
  </si>
  <si>
    <t>2.2.8.7.02</t>
  </si>
  <si>
    <t>Servicios Juridicos</t>
  </si>
  <si>
    <t>2.2.8.7.03</t>
  </si>
  <si>
    <t>Servicios de contabilidad y auditoria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</si>
  <si>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</si>
  <si>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</si>
  <si>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</si>
  <si>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</si>
  <si>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</si>
  <si>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tecnicos profesionales</t>
  </si>
  <si>
    <t>2.2.8.8</t>
  </si>
  <si>
    <t>Impuesto, derechos y tasa</t>
  </si>
  <si>
    <t>2.2.8.8.01</t>
  </si>
  <si>
    <t>Impuestos</t>
  </si>
  <si>
    <t>2.2.8.9</t>
  </si>
  <si>
    <t>Otros gastos operativos</t>
  </si>
  <si>
    <t>2.2.8.9.05</t>
  </si>
  <si>
    <t>Otros gastos operativos de instituciones empresariales</t>
  </si>
  <si>
    <t>2.2.9</t>
  </si>
  <si>
    <t>OTRAS CONTRATACIÓN DE SERVICIOS</t>
  </si>
  <si>
    <t>2.2.9.2</t>
  </si>
  <si>
    <t>Servicios de Alimentacion</t>
  </si>
  <si>
    <t>2.2.9.2.01</t>
  </si>
  <si>
    <t>2.3</t>
  </si>
  <si>
    <t>MATERIALES Y SUMINISTROS</t>
  </si>
  <si>
    <t>2.3.1</t>
  </si>
  <si>
    <t>ALIMENTOS Y PRODUCTOS AGROFORESTALES</t>
  </si>
  <si>
    <t>2.3.1.1</t>
  </si>
  <si>
    <t>Alimentos y bebidas para persona</t>
  </si>
  <si>
    <t>Alimentos y bebidas</t>
  </si>
  <si>
    <t>2.3.1.1.01</t>
  </si>
  <si>
    <t>2.3.1.3</t>
  </si>
  <si>
    <t>Productos agroforestales y pecuarios</t>
  </si>
  <si>
    <t>Productos agroforestale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</si>
  <si>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</si>
  <si>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</si>
  <si>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</si>
  <si>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</si>
  <si>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</si>
  <si>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</si>
  <si>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</si>
  <si>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</si>
  <si>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de vestir</t>
  </si>
  <si>
    <t>Vestimenta al Personal (Uniformes)</t>
  </si>
  <si>
    <t>2.3.2.3.01</t>
  </si>
  <si>
    <t>2.3.3</t>
  </si>
  <si>
    <t>PRODUCTOS DE PAPEL, CARTÓN E IMPRESOS</t>
  </si>
  <si>
    <t>2.3.3.1</t>
  </si>
  <si>
    <t>Papel de escritorio</t>
  </si>
  <si>
    <t>Materiales y Suministros Gastables</t>
  </si>
  <si>
    <t>2.3.3.1.01</t>
  </si>
  <si>
    <t>2.3.3.2</t>
  </si>
  <si>
    <t>Productos de papel y cartón</t>
  </si>
  <si>
    <t>2.3.3.2.01</t>
  </si>
  <si>
    <t>2.3.3.4</t>
  </si>
  <si>
    <t>Libros, revistas y periodicos</t>
  </si>
  <si>
    <t>Brochure y Literatura</t>
  </si>
  <si>
    <t>2.3.3.4.01</t>
  </si>
  <si>
    <t>2.3.4</t>
  </si>
  <si>
    <t>PRODUCTOS FARMACÉUTICOS</t>
  </si>
  <si>
    <t>2.3.4.1</t>
  </si>
  <si>
    <t>Productos medicinales para uso humano</t>
  </si>
  <si>
    <t>Utiles Diversos</t>
  </si>
  <si>
    <t>2.3.4.1.01</t>
  </si>
  <si>
    <t>2.3.5</t>
  </si>
  <si>
    <t>PRODUCTOS DE CUERO, CAUCHO Y PLÁSTICO</t>
  </si>
  <si>
    <t>2.3.5.3</t>
  </si>
  <si>
    <t>Llantas y neumaticos</t>
  </si>
  <si>
    <t>Mant. Y Rep. De Vehículo</t>
  </si>
  <si>
    <t>2.3.5.3.01</t>
  </si>
  <si>
    <t>2.3.5.4</t>
  </si>
  <si>
    <t>Articulos de caucho</t>
  </si>
  <si>
    <t>2.3.5.4.01</t>
  </si>
  <si>
    <t>2.3.5.5</t>
  </si>
  <si>
    <t>Articulos de plastico</t>
  </si>
  <si>
    <t>2.3.5.5.01</t>
  </si>
  <si>
    <t>2.3.6</t>
  </si>
  <si>
    <t>PRODUCTOS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</si>
  <si>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</si>
  <si>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</si>
  <si>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</si>
  <si>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</si>
  <si>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</si>
  <si>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</si>
  <si>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</si>
  <si>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</si>
  <si>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2.3.6.3</t>
  </si>
  <si>
    <t>Productos metálicos y sus derivados</t>
  </si>
  <si>
    <t>2.3.6.3.06</t>
  </si>
  <si>
    <t>Productos metalicos</t>
  </si>
  <si>
    <t>2.3.6.4</t>
  </si>
  <si>
    <t>Minerales</t>
  </si>
  <si>
    <t>Otros Productos Minerales</t>
  </si>
  <si>
    <t>2.3.6.4.04</t>
  </si>
  <si>
    <t>Piedra, arcilla y arena</t>
  </si>
  <si>
    <t>2.3.7</t>
  </si>
  <si>
    <t>COMBUSTIBLES, LUBRICANTES Y PRODUCTOS QUÍMICOS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</si>
  <si>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</si>
  <si>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</si>
  <si>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</si>
  <si>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</si>
  <si>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</si>
  <si>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</si>
  <si>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</si>
  <si>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</si>
  <si>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</si>
  <si>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</si>
  <si>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</si>
  <si>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</si>
  <si>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</si>
  <si>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quimicos y conexos</t>
  </si>
  <si>
    <t>Productos quimicos</t>
  </si>
  <si>
    <t>2.3.7.2.03</t>
  </si>
  <si>
    <t>Productos quimicos de uso personal</t>
  </si>
  <si>
    <t>2.3.7.2.04</t>
  </si>
  <si>
    <t>Abonos y fertilizantes</t>
  </si>
  <si>
    <t>2.3.7.2.06</t>
  </si>
  <si>
    <t>Pinturas, Lacas , barnices diluyentes absorbentes para pintura</t>
  </si>
  <si>
    <t>2.3.9</t>
  </si>
  <si>
    <t>PRODUCTOS Y UTILES VARIOS</t>
  </si>
  <si>
    <t>2.3.9.1</t>
  </si>
  <si>
    <t>Material para limpieza</t>
  </si>
  <si>
    <t>2.3.9.1.01</t>
  </si>
  <si>
    <t>2.3.9.2</t>
  </si>
  <si>
    <t>Utiles de escritorio, oficina, informatica y de enseñanza</t>
  </si>
  <si>
    <t>2.3.9.2.01</t>
  </si>
  <si>
    <t>2.3.9.5</t>
  </si>
  <si>
    <t>Utiles de cocina y comedor</t>
  </si>
  <si>
    <t>2.3.9.5.01</t>
  </si>
  <si>
    <t>2.3.9.6</t>
  </si>
  <si>
    <t>Productos electricos y afines</t>
  </si>
  <si>
    <t>Productos electricos</t>
  </si>
  <si>
    <t>2.3.9.6.01</t>
  </si>
  <si>
    <t>2.3.9.9</t>
  </si>
  <si>
    <t>Productos y útiles varios no identificados precedentemente (n.i.p.)</t>
  </si>
  <si>
    <t>Productos y útiles varios</t>
  </si>
  <si>
    <t>2.3.9.9.01</t>
  </si>
  <si>
    <t>Productos y útiles varios (n.i.p.)</t>
  </si>
  <si>
    <t>2.3.9.9.02</t>
  </si>
  <si>
    <t>Bonos para Utiles Diversos</t>
  </si>
  <si>
    <t>2.4</t>
  </si>
  <si>
    <t>TRANSFERENCIAS CORRIENTES</t>
  </si>
  <si>
    <t>2.4.1</t>
  </si>
  <si>
    <t>TRANSFERENCIS AL SERCTOR PRIVADO</t>
  </si>
  <si>
    <t>Ayudas y Donaciones</t>
  </si>
  <si>
    <t>2.4.1.2</t>
  </si>
  <si>
    <t>Ayudas y donaciones a personas</t>
  </si>
  <si>
    <t>2.4.1.2.01</t>
  </si>
  <si>
    <t>Ayudas y donaciones programadas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</si>
  <si>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</si>
  <si>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</si>
  <si>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</si>
  <si>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</si>
  <si>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</si>
  <si>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</si>
  <si>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</si>
  <si>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politicos</t>
  </si>
  <si>
    <t>2.4.1.6.05</t>
  </si>
  <si>
    <t xml:space="preserve">Transferencias corrientes a asociaciones sin fines de lucro </t>
  </si>
  <si>
    <t xml:space="preserve"> </t>
  </si>
  <si>
    <t>2.4.7</t>
  </si>
  <si>
    <t>Transferencias corrientes al sector externo</t>
  </si>
  <si>
    <t>Cuotas Internacionales</t>
  </si>
  <si>
    <t>2.4.7.2</t>
  </si>
  <si>
    <t>Transferencias corrientes a organismos internacionales</t>
  </si>
  <si>
    <t>2.4.7.2.01</t>
  </si>
  <si>
    <t>2.6</t>
  </si>
  <si>
    <t>Bienes muebles, inmuebles e intangibles</t>
  </si>
  <si>
    <t>2.6.1</t>
  </si>
  <si>
    <t>Mobiliario y equipo</t>
  </si>
  <si>
    <t>Bienes muebles</t>
  </si>
  <si>
    <t>2.6.1.1</t>
  </si>
  <si>
    <t>Muebles de oficina y estanteria</t>
  </si>
  <si>
    <t>2.6.1.1.01</t>
  </si>
  <si>
    <t>2.6.1.3</t>
  </si>
  <si>
    <t>Equipos de tecnología de la información y comunicación   </t>
  </si>
  <si>
    <t>2.6.1.3.01</t>
  </si>
  <si>
    <t>2.6.1.4</t>
  </si>
  <si>
    <t>Electrodomesticos</t>
  </si>
  <si>
    <t>2.6.1.4.01</t>
  </si>
  <si>
    <t>2.6.1.9</t>
  </si>
  <si>
    <t>Otros mobiliarios y equipos no identificados precedente</t>
  </si>
  <si>
    <t>2.6.1.9.01</t>
  </si>
  <si>
    <t>2.6.2</t>
  </si>
  <si>
    <t>MOBILIARIOS Y EQUIPOS EDUCACIONAL Y RECREATIVO</t>
  </si>
  <si>
    <t>2.6.2.1</t>
  </si>
  <si>
    <t>Equipos y aparatos  audiovisuales.</t>
  </si>
  <si>
    <t>2.6.2.1.01</t>
  </si>
  <si>
    <t>2.6.2.3</t>
  </si>
  <si>
    <t>Camara Fotograficas y de video</t>
  </si>
  <si>
    <t>2.6.2.3.01</t>
  </si>
  <si>
    <t>2.6.4</t>
  </si>
  <si>
    <t>VEHÍCULOS Y EQUIPOS DE TRANSFPORTE, TRACCIÓN Y ELEVACIÓN</t>
  </si>
  <si>
    <t>2.6.4.1</t>
  </si>
  <si>
    <t>Automoviles y camiones</t>
  </si>
  <si>
    <t>2.6.4.1.01</t>
  </si>
  <si>
    <t>2.6.5</t>
  </si>
  <si>
    <t>MAQUINARIA, OTROS EQUIPOS Y HERRAMIENTAS</t>
  </si>
  <si>
    <t>2.6.5.5</t>
  </si>
  <si>
    <t>Equipo de telecomunicaciones y señalamiento</t>
  </si>
  <si>
    <t>2.6.5.5.01</t>
  </si>
  <si>
    <t>2.6.5.6</t>
  </si>
  <si>
    <t>Equipo de generacion electrica, aparatos y accesorios electricos</t>
  </si>
  <si>
    <t>2.6.5.6.01</t>
  </si>
  <si>
    <t>2.6.6.2</t>
  </si>
  <si>
    <t>EQUIPOS DE DEFENSA Y SEGURIDAD</t>
  </si>
  <si>
    <t>2.6.6.2.01</t>
  </si>
  <si>
    <t>Equipos de seguridad</t>
  </si>
  <si>
    <t>2.6.8</t>
  </si>
  <si>
    <t>BIENES INTANGIBLES</t>
  </si>
  <si>
    <t>Licencias y Mantenimiento</t>
  </si>
  <si>
    <t>2.6.8.3</t>
  </si>
  <si>
    <t>Programas de informatica y base de datos</t>
  </si>
  <si>
    <t>2.6.8.3.01</t>
  </si>
  <si>
    <t xml:space="preserve">Programas de informatica </t>
  </si>
  <si>
    <t>2.6.9.6</t>
  </si>
  <si>
    <t>Accesorios para edificaciones residenciales y no residenciales</t>
  </si>
  <si>
    <t>Accesorios para edificaciones</t>
  </si>
  <si>
    <t>2.6.9.6.01</t>
  </si>
  <si>
    <t>2.7</t>
  </si>
  <si>
    <t>OBRAS</t>
  </si>
  <si>
    <t>2.7.1.2</t>
  </si>
  <si>
    <t>Obra en edificaciones</t>
  </si>
  <si>
    <t>TOTAL</t>
  </si>
  <si>
    <t xml:space="preserve"> Presupuesto de Gastos  2023  Valores en RD$</t>
  </si>
  <si>
    <t>Interinato</t>
  </si>
  <si>
    <t>2.2.7.2.08</t>
  </si>
  <si>
    <t>2.2.7.2.99</t>
  </si>
  <si>
    <t>Servicios  de mantenimiento, reparacion, desmonte e instalacion elevacion</t>
  </si>
  <si>
    <t>Servicios  de mantenimientoy reparacion</t>
  </si>
  <si>
    <t>Otros servicios de mantenimiento, reparación, desmonte e instalación</t>
  </si>
  <si>
    <t>Servicios de mantenimiento, reparación, desmonte e instalación</t>
  </si>
  <si>
    <t>Madera, corcho y sus manufacturas</t>
  </si>
  <si>
    <t>2.3.1.4</t>
  </si>
  <si>
    <t>2.3.1.4.1</t>
  </si>
  <si>
    <t>2.3.6.1.05</t>
  </si>
  <si>
    <t>Producto de arcilla y derivados</t>
  </si>
  <si>
    <t>Productos de arcilloa</t>
  </si>
  <si>
    <t>Productos de porcelana</t>
  </si>
  <si>
    <t>2.3.6.2.03</t>
  </si>
  <si>
    <t>2.3.6.3.04</t>
  </si>
  <si>
    <t>Herramientos menores</t>
  </si>
  <si>
    <t>2.3.7.2.99</t>
  </si>
  <si>
    <t>Otros productos químicos y conexos</t>
  </si>
  <si>
    <t>Utiles menores médicos, quirúgicos o de labortorio</t>
  </si>
  <si>
    <t>2.3.9.3</t>
  </si>
  <si>
    <t>2.3.9.3.01</t>
  </si>
  <si>
    <t>Utiles médicos, quirúgicos o de labortorio</t>
  </si>
  <si>
    <t>2.3.9.8</t>
  </si>
  <si>
    <t>Repuesto y accesorios menores</t>
  </si>
  <si>
    <t>2.3.9.8.1</t>
  </si>
  <si>
    <t>Repuesto</t>
  </si>
  <si>
    <t>Accesorios</t>
  </si>
  <si>
    <t>2.3.9.8.2</t>
  </si>
  <si>
    <t>2.3.9.9.04</t>
  </si>
  <si>
    <t>Productos y útiles de defensa y seguridad</t>
  </si>
  <si>
    <t>Productos y útiles diversos</t>
  </si>
  <si>
    <t>2.3.9.9.05</t>
  </si>
  <si>
    <t>2.6.4.8</t>
  </si>
  <si>
    <t>2.6.4.8.01</t>
  </si>
  <si>
    <t>Otros equipos de transporte</t>
  </si>
  <si>
    <t>2.6.5.2</t>
  </si>
  <si>
    <t>Maquinaria y equipo industrial</t>
  </si>
  <si>
    <t>2.6.5.4</t>
  </si>
  <si>
    <t>2.6.5.4.01</t>
  </si>
  <si>
    <t>2.6.5.2.01</t>
  </si>
  <si>
    <t>Sistema y equipos de climatización</t>
  </si>
  <si>
    <t>2.6.5.7</t>
  </si>
  <si>
    <t>2.6.5.7.01</t>
  </si>
  <si>
    <t>Máquinas-herramientas</t>
  </si>
  <si>
    <t>2.6.9</t>
  </si>
  <si>
    <t>Edificios, estructuras, tierras, terrenos y objetos de valor</t>
  </si>
  <si>
    <t>2.6.9.9</t>
  </si>
  <si>
    <t>2.6.9.9.01</t>
  </si>
  <si>
    <t>Otras estructuras y objetos de valor</t>
  </si>
  <si>
    <t>Obra para edificaciones no residencial</t>
  </si>
  <si>
    <t>2.7.1.2.01</t>
  </si>
  <si>
    <t>2.2.7.1.06</t>
  </si>
  <si>
    <t>2.2.7.1.07</t>
  </si>
  <si>
    <t>2.2.7.1.99</t>
  </si>
  <si>
    <t>Reparaciones y mantenimientos menores en edificaciones</t>
  </si>
  <si>
    <t>Mantenimiento y reparación de instalaciones eléctricas</t>
  </si>
  <si>
    <t>Mantenimiento, reparación, servicios de pintura y sus derivados</t>
  </si>
  <si>
    <t>Otros mantenimientos, reparaciones y sus derivados, no identificados precedentementr</t>
  </si>
  <si>
    <t>2.2.7.3</t>
  </si>
  <si>
    <t>Instalaciones Temporales</t>
  </si>
  <si>
    <t>Instalaciones temporales</t>
  </si>
  <si>
    <t>FORMULACIÓN ANTEPROYECTO PRESUPUESTO DE GASTOS AÑO 2023</t>
  </si>
  <si>
    <t>Preparado por:</t>
  </si>
  <si>
    <t xml:space="preserve">      Revisado por:</t>
  </si>
  <si>
    <t>_________________________________</t>
  </si>
  <si>
    <t xml:space="preserve"> Licda. Yarenny Diroche</t>
  </si>
  <si>
    <t xml:space="preserve">         Licda. Rosa V. Almonte</t>
  </si>
  <si>
    <t>Enc. División de Presupuesto</t>
  </si>
  <si>
    <t xml:space="preserve">      Enc. Depto Planificación y Desarrollo</t>
  </si>
  <si>
    <t xml:space="preserve">Licda. Sarah De la Rosa </t>
  </si>
  <si>
    <t xml:space="preserve">                              ________________________________                </t>
  </si>
  <si>
    <t>Enc. Depto Financiero</t>
  </si>
  <si>
    <t>Autorizado por:</t>
  </si>
  <si>
    <t xml:space="preserve">       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</si>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</sst>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0.000"/>
    <numFmt numFmtId="167" formatCode="0.0000"/>
    <numFmt numFmtId="168" formatCode="#,##0.00;[Red]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old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4"/>
      <name val="Arial"/>
      <family val="2"/>
    </font>
    <font>
      <b/>
      <sz val="12"/>
      <name val="Book Antiqua"/>
      <family val="1"/>
    </font>
    <font>
      <sz val="14"/>
      <name val="Arial"/>
      <family val="2"/>
    </font>
    <font>
      <b/>
      <sz val="1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 Bold"/>
    </font>
    <font>
      <sz val="12"/>
      <name val="Book Antiqua"/>
      <family val="1"/>
    </font>
    <font>
      <b/>
      <sz val="10"/>
      <name val="Arial"/>
      <family val="2"/>
    </font>
    <font>
      <sz val="14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sz val="14"/>
      <color theme="1"/>
      <name val="Book Antiqua"/>
      <family val="1"/>
    </font>
    <font>
      <b/>
      <sz val="14"/>
      <color indexed="57"/>
      <name val="Book Antiqua"/>
      <family val="1"/>
    </font>
    <font>
      <sz val="12"/>
      <name val="Arial"/>
      <family val="2"/>
    </font>
    <font>
      <b/>
      <sz val="16"/>
      <name val="Book Antiqua"/>
      <family val="1"/>
    </font>
    <font>
      <b/>
      <sz val="12"/>
      <color rgb="FF000000"/>
      <name val="Book Antiqua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16" fillId="2" borderId="1" xfId="0" applyFont="1" applyFill="1" applyBorder="1" applyAlignment="1">
      <alignment wrapText="1"/>
    </xf>
    <xf numFmtId="164" fontId="16" fillId="2" borderId="1" xfId="1" applyFont="1" applyFill="1" applyBorder="1" applyAlignment="1">
      <alignment horizontal="right"/>
    </xf>
    <xf numFmtId="0" fontId="16" fillId="2" borderId="2" xfId="0" applyFont="1" applyFill="1" applyBorder="1" applyAlignment="1">
      <alignment wrapText="1"/>
    </xf>
    <xf numFmtId="164" fontId="19" fillId="2" borderId="1" xfId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right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5" fillId="2" borderId="0" xfId="0" applyFont="1" applyFill="1" applyAlignment="1">
      <alignment horizontal="right"/>
    </xf>
    <xf numFmtId="0" fontId="4" fillId="2" borderId="0" xfId="0" applyFont="1" applyFill="1" applyBorder="1"/>
    <xf numFmtId="1" fontId="7" fillId="2" borderId="0" xfId="0" applyNumberFormat="1" applyFont="1" applyFill="1" applyBorder="1"/>
    <xf numFmtId="0" fontId="8" fillId="2" borderId="0" xfId="0" applyFont="1" applyFill="1"/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49" fontId="12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2" fontId="15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164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164" fontId="16" fillId="2" borderId="1" xfId="1" applyFont="1" applyFill="1" applyBorder="1" applyAlignment="1">
      <alignment wrapText="1"/>
    </xf>
    <xf numFmtId="2" fontId="0" fillId="2" borderId="1" xfId="0" applyNumberFormat="1" applyFill="1" applyBorder="1"/>
    <xf numFmtId="0" fontId="4" fillId="2" borderId="1" xfId="0" applyFont="1" applyFill="1" applyBorder="1" applyAlignment="1">
      <alignment wrapText="1"/>
    </xf>
    <xf numFmtId="2" fontId="0" fillId="2" borderId="1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wrapText="1"/>
    </xf>
    <xf numFmtId="0" fontId="14" fillId="2" borderId="1" xfId="0" applyFont="1" applyFill="1" applyBorder="1"/>
    <xf numFmtId="166" fontId="0" fillId="2" borderId="1" xfId="0" applyNumberForma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/>
    </xf>
    <xf numFmtId="167" fontId="0" fillId="2" borderId="1" xfId="0" applyNumberFormat="1" applyFill="1" applyBorder="1"/>
    <xf numFmtId="4" fontId="4" fillId="2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center"/>
    </xf>
    <xf numFmtId="164" fontId="16" fillId="2" borderId="1" xfId="1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7" fillId="2" borderId="0" xfId="0" applyFont="1" applyFill="1"/>
    <xf numFmtId="0" fontId="14" fillId="2" borderId="3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2" fontId="0" fillId="3" borderId="1" xfId="0" applyNumberFormat="1" applyFill="1" applyBorder="1"/>
    <xf numFmtId="0" fontId="1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wrapText="1"/>
    </xf>
    <xf numFmtId="164" fontId="4" fillId="3" borderId="1" xfId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1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64" fontId="4" fillId="4" borderId="1" xfId="1" applyFont="1" applyFill="1" applyBorder="1"/>
    <xf numFmtId="2" fontId="15" fillId="4" borderId="1" xfId="0" applyNumberFormat="1" applyFont="1" applyFill="1" applyBorder="1"/>
    <xf numFmtId="165" fontId="18" fillId="4" borderId="1" xfId="0" applyNumberFormat="1" applyFont="1" applyFill="1" applyBorder="1" applyAlignment="1">
      <alignment horizontal="left" vertical="top" shrinkToFit="1"/>
    </xf>
    <xf numFmtId="0" fontId="4" fillId="4" borderId="2" xfId="0" applyFont="1" applyFill="1" applyBorder="1" applyAlignment="1">
      <alignment horizontal="center" wrapText="1"/>
    </xf>
    <xf numFmtId="165" fontId="23" fillId="4" borderId="1" xfId="0" applyNumberFormat="1" applyFont="1" applyFill="1" applyBorder="1" applyAlignment="1">
      <alignment horizontal="left" vertical="top" shrinkToFit="1"/>
    </xf>
    <xf numFmtId="0" fontId="4" fillId="4" borderId="1" xfId="0" applyFont="1" applyFill="1" applyBorder="1" applyAlignment="1">
      <alignment wrapText="1"/>
    </xf>
    <xf numFmtId="0" fontId="22" fillId="4" borderId="2" xfId="0" applyFont="1" applyFill="1" applyBorder="1" applyAlignment="1">
      <alignment horizontal="center" wrapText="1"/>
    </xf>
    <xf numFmtId="164" fontId="4" fillId="3" borderId="1" xfId="1" applyFont="1" applyFill="1" applyBorder="1" applyAlignment="1">
      <alignment wrapText="1"/>
    </xf>
    <xf numFmtId="164" fontId="4" fillId="3" borderId="1" xfId="1" applyFont="1" applyFill="1" applyBorder="1" applyAlignment="1">
      <alignment horizontal="right"/>
    </xf>
    <xf numFmtId="2" fontId="15" fillId="3" borderId="1" xfId="0" applyNumberFormat="1" applyFont="1" applyFill="1" applyBorder="1"/>
    <xf numFmtId="0" fontId="4" fillId="3" borderId="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2" fontId="0" fillId="3" borderId="1" xfId="0" applyNumberFormat="1" applyFont="1" applyFill="1" applyBorder="1"/>
    <xf numFmtId="0" fontId="14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164" fontId="4" fillId="2" borderId="0" xfId="1" applyFont="1" applyFill="1" applyBorder="1" applyAlignment="1">
      <alignment horizontal="right"/>
    </xf>
    <xf numFmtId="168" fontId="24" fillId="0" borderId="0" xfId="0" applyNumberFormat="1" applyFont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0" xfId="0" applyFont="1" applyAlignment="1">
      <alignment horizontal="center"/>
    </xf>
    <xf numFmtId="168" fontId="0" fillId="0" borderId="0" xfId="0" applyNumberFormat="1" applyFont="1" applyBorder="1"/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Border="1" applyAlignment="1">
      <alignment horizontal="right"/>
    </xf>
    <xf numFmtId="0" fontId="25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right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/>
    <xf numFmtId="0" fontId="25" fillId="0" borderId="0" xfId="0" applyFont="1" applyAlignment="1"/>
    <xf numFmtId="4" fontId="0" fillId="0" borderId="0" xfId="0" applyNumberFormat="1" applyBorder="1" applyAlignment="1">
      <alignment horizontal="center"/>
    </xf>
    <xf numFmtId="0" fontId="25" fillId="0" borderId="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2443691</xdr:colOff>
      <xdr:row>3</xdr:row>
      <xdr:rowOff>123824</xdr:rowOff>
    </xdr:from>
    <xdr:ext cx="3861858" cy="2219325"/>
    <xdr:pic>
      <xdr:nvPicPr>
        <xdr:cNvPr id="2" name="Picture 2">
          <a:extLst>
            <a:ext uri="{FF2B5EF4-FFF2-40B4-BE49-F238E27FC236}">
              <a16:creationId xmlns="" xmlns:a16="http://schemas.microsoft.com/office/drawing/2014/main" id="{26B32F6C-A05D-4CFB-BD8D-82DFBA34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3858" y="695324"/>
          <a:ext cx="3861858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360"/>
  <sheetViews>
    <sheetView tabSelected="1" topLeftCell="A324" zoomScaleNormal="100" zoomScaleSheetLayoutView="90" workbookViewId="0">
      <selection activeCell="B327" sqref="B327"/>
    </sheetView>
  </sheetViews>
  <sheetFormatPr baseColWidth="10" defaultRowHeight="15"/>
  <cols>
    <col min="1" max="1" width="13.7109375" style="10" customWidth="1"/>
    <col min="2" max="2" width="59.85546875" style="10" customWidth="1"/>
    <col min="3" max="3" width="30" style="10" customWidth="1"/>
    <col min="4" max="4" width="27.28515625" style="10" customWidth="1"/>
    <col min="5" max="5" width="27.140625" style="10" customWidth="1"/>
    <col min="6" max="16384" width="11.42578125" style="10"/>
  </cols>
  <sheetData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9"/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</row>
    <row r="15" spans="1:13">
      <c r="A15" s="8"/>
      <c r="B15" s="9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</row>
    <row r="16" spans="1:13" ht="18.75">
      <c r="A16" s="11"/>
      <c r="B16" s="11"/>
      <c r="C16" s="11"/>
      <c r="D16" s="12"/>
      <c r="E16" s="12"/>
      <c r="F16" s="13"/>
      <c r="G16" s="13"/>
      <c r="H16" s="13"/>
      <c r="I16" s="13"/>
      <c r="J16" s="13"/>
      <c r="K16" s="13"/>
      <c r="L16" s="13"/>
      <c r="M16" s="13"/>
    </row>
    <row r="17" spans="1:14" ht="18.75">
      <c r="A17" s="110" t="s">
        <v>483</v>
      </c>
      <c r="B17" s="110"/>
      <c r="C17" s="110"/>
      <c r="D17" s="110"/>
      <c r="E17" s="110"/>
      <c r="F17" s="14"/>
      <c r="G17" s="14"/>
      <c r="H17" s="14"/>
      <c r="I17" s="14"/>
      <c r="J17" s="14"/>
      <c r="K17" s="14"/>
      <c r="L17" s="14"/>
      <c r="M17" s="14"/>
    </row>
    <row r="18" spans="1:14" ht="18.75">
      <c r="A18" s="11"/>
      <c r="B18" s="11"/>
      <c r="C18" s="11"/>
      <c r="D18" s="15"/>
      <c r="E18" s="15"/>
      <c r="F18" s="14"/>
      <c r="G18" s="14"/>
      <c r="H18" s="14"/>
      <c r="I18" s="14"/>
      <c r="J18" s="14"/>
      <c r="M18" s="14"/>
    </row>
    <row r="19" spans="1:14" ht="18.75">
      <c r="A19" s="110" t="s">
        <v>0</v>
      </c>
      <c r="B19" s="110"/>
      <c r="C19" s="110"/>
      <c r="D19" s="110"/>
      <c r="E19" s="110"/>
      <c r="F19" s="16"/>
      <c r="G19" s="16"/>
      <c r="H19" s="16"/>
      <c r="I19" s="16"/>
      <c r="J19" s="16"/>
      <c r="K19" s="17"/>
      <c r="L19" s="17"/>
      <c r="M19" s="9"/>
    </row>
    <row r="20" spans="1:14" ht="18.75">
      <c r="A20" s="11"/>
      <c r="B20" s="11"/>
      <c r="C20" s="11"/>
      <c r="D20" s="18"/>
      <c r="E20" s="18"/>
      <c r="F20" s="16"/>
      <c r="G20" s="16"/>
      <c r="H20" s="16"/>
      <c r="I20" s="16"/>
      <c r="J20" s="16"/>
      <c r="K20" s="19"/>
      <c r="L20" s="19"/>
      <c r="M20" s="9"/>
    </row>
    <row r="21" spans="1:14" ht="18" customHeight="1">
      <c r="A21" s="20" t="s">
        <v>1</v>
      </c>
      <c r="B21" s="20"/>
      <c r="C21" s="20" t="s">
        <v>2</v>
      </c>
      <c r="D21" s="21"/>
      <c r="E21" s="21"/>
      <c r="F21" s="22"/>
      <c r="G21" s="22"/>
      <c r="H21" s="22"/>
      <c r="I21" s="22"/>
      <c r="J21" s="22"/>
      <c r="K21" s="22"/>
      <c r="L21" s="22"/>
      <c r="M21" s="23"/>
      <c r="N21" s="9"/>
    </row>
    <row r="22" spans="1:14" ht="18.75">
      <c r="A22" s="20" t="s">
        <v>3</v>
      </c>
      <c r="B22" s="20"/>
      <c r="C22" s="20" t="s">
        <v>2</v>
      </c>
      <c r="D22" s="21"/>
      <c r="E22" s="21"/>
      <c r="F22" s="22"/>
      <c r="G22" s="22"/>
      <c r="H22" s="22"/>
      <c r="I22" s="22"/>
      <c r="J22" s="22"/>
      <c r="K22" s="22"/>
      <c r="L22" s="22"/>
      <c r="M22" s="23"/>
      <c r="N22" s="9"/>
    </row>
    <row r="23" spans="1:14" ht="18.75">
      <c r="A23" s="20" t="s">
        <v>4</v>
      </c>
      <c r="B23" s="20"/>
      <c r="C23" s="11"/>
      <c r="D23" s="21"/>
      <c r="E23" s="21"/>
      <c r="F23" s="24"/>
      <c r="G23" s="25"/>
      <c r="H23" s="26"/>
      <c r="I23" s="26"/>
      <c r="J23" s="27"/>
      <c r="K23" s="27"/>
      <c r="L23" s="27"/>
      <c r="M23" s="28"/>
    </row>
    <row r="24" spans="1:14" ht="59.25" customHeight="1">
      <c r="A24" s="29" t="s">
        <v>5</v>
      </c>
      <c r="B24" s="30" t="s">
        <v>6</v>
      </c>
      <c r="C24" s="30"/>
      <c r="D24" s="31" t="s">
        <v>420</v>
      </c>
      <c r="E24" s="31" t="s">
        <v>7</v>
      </c>
    </row>
    <row r="25" spans="1:14" ht="37.5">
      <c r="A25" s="73" t="s">
        <v>8</v>
      </c>
      <c r="B25" s="74" t="s">
        <v>9</v>
      </c>
      <c r="C25" s="74" t="s">
        <v>10</v>
      </c>
      <c r="D25" s="75">
        <f>+D26+D42+D51</f>
        <v>460800260</v>
      </c>
      <c r="E25" s="76">
        <f>+D25/582091328*100</f>
        <v>79.162880090184061</v>
      </c>
    </row>
    <row r="26" spans="1:14" ht="18.75">
      <c r="A26" s="90" t="s">
        <v>11</v>
      </c>
      <c r="B26" s="86" t="s">
        <v>12</v>
      </c>
      <c r="C26" s="66"/>
      <c r="D26" s="83">
        <f>+D27+D29+D35+D38</f>
        <v>365800260</v>
      </c>
      <c r="E26" s="84">
        <f t="shared" ref="E26:E36" si="0">+D26/582091328*100</f>
        <v>62.842417057963793</v>
      </c>
    </row>
    <row r="27" spans="1:14" ht="18.75">
      <c r="A27" s="33" t="s">
        <v>13</v>
      </c>
      <c r="B27" s="35" t="s">
        <v>14</v>
      </c>
      <c r="C27" s="1" t="s">
        <v>15</v>
      </c>
      <c r="D27" s="34">
        <f>+D28</f>
        <v>320000000</v>
      </c>
      <c r="E27" s="32">
        <f t="shared" si="0"/>
        <v>54.974191266426153</v>
      </c>
    </row>
    <row r="28" spans="1:14" ht="18.75">
      <c r="A28" s="33" t="s">
        <v>16</v>
      </c>
      <c r="B28" s="1" t="s">
        <v>17</v>
      </c>
      <c r="C28" s="1" t="s">
        <v>15</v>
      </c>
      <c r="D28" s="37">
        <v>320000000</v>
      </c>
      <c r="E28" s="38">
        <f t="shared" si="0"/>
        <v>54.974191266426153</v>
      </c>
    </row>
    <row r="29" spans="1:14" ht="37.5">
      <c r="A29" s="33" t="s">
        <v>18</v>
      </c>
      <c r="B29" s="39" t="s">
        <v>19</v>
      </c>
      <c r="C29" s="1" t="s">
        <v>15</v>
      </c>
      <c r="D29" s="34">
        <f>SUM(D30:D34)</f>
        <v>18000000</v>
      </c>
      <c r="E29" s="40">
        <f t="shared" si="0"/>
        <v>3.0922982587364709</v>
      </c>
    </row>
    <row r="30" spans="1:14" ht="18.75">
      <c r="A30" s="33" t="s">
        <v>20</v>
      </c>
      <c r="B30" s="1" t="s">
        <v>21</v>
      </c>
      <c r="C30" s="1" t="s">
        <v>15</v>
      </c>
      <c r="D30" s="2">
        <v>500000</v>
      </c>
      <c r="E30" s="38">
        <f t="shared" si="0"/>
        <v>8.5897173853790865E-2</v>
      </c>
    </row>
    <row r="31" spans="1:14" ht="18.75">
      <c r="A31" s="33" t="s">
        <v>22</v>
      </c>
      <c r="B31" s="1" t="s">
        <v>23</v>
      </c>
      <c r="C31" s="1" t="s">
        <v>15</v>
      </c>
      <c r="D31" s="2">
        <v>1000000</v>
      </c>
      <c r="E31" s="38">
        <f t="shared" si="0"/>
        <v>0.17179434770758173</v>
      </c>
    </row>
    <row r="32" spans="1:14" ht="18.75">
      <c r="A32" s="33" t="s">
        <v>24</v>
      </c>
      <c r="B32" s="1" t="s">
        <v>25</v>
      </c>
      <c r="C32" s="1" t="s">
        <v>15</v>
      </c>
      <c r="D32" s="2">
        <v>14000000</v>
      </c>
      <c r="E32" s="38">
        <f t="shared" si="0"/>
        <v>2.405120867906144</v>
      </c>
    </row>
    <row r="33" spans="1:5" ht="37.5">
      <c r="A33" s="33" t="s">
        <v>26</v>
      </c>
      <c r="B33" s="1" t="s">
        <v>27</v>
      </c>
      <c r="C33" s="1" t="s">
        <v>15</v>
      </c>
      <c r="D33" s="2">
        <v>500000</v>
      </c>
      <c r="E33" s="38">
        <f t="shared" si="0"/>
        <v>8.5897173853790865E-2</v>
      </c>
    </row>
    <row r="34" spans="1:5" ht="18.75">
      <c r="A34" s="33" t="s">
        <v>28</v>
      </c>
      <c r="B34" s="1" t="s">
        <v>421</v>
      </c>
      <c r="C34" s="1" t="s">
        <v>15</v>
      </c>
      <c r="D34" s="2">
        <v>2000000</v>
      </c>
      <c r="E34" s="38">
        <f t="shared" si="0"/>
        <v>0.34358869541516346</v>
      </c>
    </row>
    <row r="35" spans="1:5" ht="18.75">
      <c r="A35" s="33" t="s">
        <v>29</v>
      </c>
      <c r="B35" s="39" t="s">
        <v>30</v>
      </c>
      <c r="C35" s="1" t="s">
        <v>15</v>
      </c>
      <c r="D35" s="34">
        <f>SUM(D36)</f>
        <v>21800260</v>
      </c>
      <c r="E35" s="40">
        <f t="shared" si="0"/>
        <v>3.7451614465556857</v>
      </c>
    </row>
    <row r="36" spans="1:5" ht="18.75">
      <c r="A36" s="33" t="s">
        <v>31</v>
      </c>
      <c r="B36" s="1" t="str">
        <f>B35</f>
        <v xml:space="preserve">Sueldo Anual No. 13 </v>
      </c>
      <c r="C36" s="1" t="s">
        <v>15</v>
      </c>
      <c r="D36" s="2">
        <v>21800260</v>
      </c>
      <c r="E36" s="38">
        <f t="shared" si="0"/>
        <v>3.7451614465556857</v>
      </c>
    </row>
    <row r="37" spans="1:5" ht="18.75">
      <c r="A37" s="33"/>
      <c r="B37" s="1"/>
      <c r="C37" s="1"/>
      <c r="D37" s="2"/>
      <c r="E37" s="38"/>
    </row>
    <row r="38" spans="1:5" ht="18.75">
      <c r="A38" s="33" t="s">
        <v>32</v>
      </c>
      <c r="B38" s="39" t="s">
        <v>33</v>
      </c>
      <c r="C38" s="1" t="s">
        <v>34</v>
      </c>
      <c r="D38" s="34">
        <f>D39+D40</f>
        <v>6000000</v>
      </c>
      <c r="E38" s="38">
        <f>+D38/582091328*100</f>
        <v>1.0307660862454904</v>
      </c>
    </row>
    <row r="39" spans="1:5" ht="18.75">
      <c r="A39" s="33" t="s">
        <v>35</v>
      </c>
      <c r="B39" s="1" t="s">
        <v>33</v>
      </c>
      <c r="C39" s="1" t="s">
        <v>34</v>
      </c>
      <c r="D39" s="2">
        <v>4000000</v>
      </c>
      <c r="E39" s="38">
        <f>+D39/582091328*100</f>
        <v>0.68717739083032692</v>
      </c>
    </row>
    <row r="40" spans="1:5" ht="18.75">
      <c r="A40" s="33" t="s">
        <v>36</v>
      </c>
      <c r="B40" s="1" t="s">
        <v>37</v>
      </c>
      <c r="C40" s="1" t="s">
        <v>34</v>
      </c>
      <c r="D40" s="2">
        <v>2000000</v>
      </c>
      <c r="E40" s="38">
        <f>+D40/582091328*100</f>
        <v>0.34358869541516346</v>
      </c>
    </row>
    <row r="41" spans="1:5" ht="18.75">
      <c r="A41" s="41"/>
      <c r="B41" s="42"/>
      <c r="C41" s="42"/>
      <c r="D41" s="43"/>
      <c r="E41" s="38"/>
    </row>
    <row r="42" spans="1:5" ht="18.75">
      <c r="A42" s="90" t="s">
        <v>38</v>
      </c>
      <c r="B42" s="86" t="s">
        <v>39</v>
      </c>
      <c r="C42" s="91"/>
      <c r="D42" s="83">
        <f>SUM(D43:D43)</f>
        <v>49000000</v>
      </c>
      <c r="E42" s="89">
        <f t="shared" ref="E42:E49" si="1">+D42/582091328*100</f>
        <v>8.4179230376715033</v>
      </c>
    </row>
    <row r="43" spans="1:5" ht="18.75">
      <c r="A43" s="33" t="s">
        <v>40</v>
      </c>
      <c r="B43" s="39" t="s">
        <v>41</v>
      </c>
      <c r="C43" s="1"/>
      <c r="D43" s="34">
        <f>SUM(D44:D49)</f>
        <v>49000000</v>
      </c>
      <c r="E43" s="38">
        <f t="shared" si="1"/>
        <v>8.4179230376715033</v>
      </c>
    </row>
    <row r="44" spans="1:5" ht="37.5">
      <c r="A44" s="33" t="s">
        <v>42</v>
      </c>
      <c r="B44" s="1" t="s">
        <v>43</v>
      </c>
      <c r="C44" s="36" t="s">
        <v>15</v>
      </c>
      <c r="D44" s="2">
        <v>500000</v>
      </c>
      <c r="E44" s="38">
        <f t="shared" si="1"/>
        <v>8.5897173853790865E-2</v>
      </c>
    </row>
    <row r="45" spans="1:5" ht="18.75">
      <c r="A45" s="33" t="s">
        <v>44</v>
      </c>
      <c r="B45" s="1" t="s">
        <v>45</v>
      </c>
      <c r="C45" s="36" t="s">
        <v>15</v>
      </c>
      <c r="D45" s="2">
        <v>700000</v>
      </c>
      <c r="E45" s="38">
        <f t="shared" si="1"/>
        <v>0.12025604339530721</v>
      </c>
    </row>
    <row r="46" spans="1:5" ht="18.75">
      <c r="A46" s="33" t="s">
        <v>46</v>
      </c>
      <c r="B46" s="1" t="s">
        <v>47</v>
      </c>
      <c r="C46" s="36" t="s">
        <v>15</v>
      </c>
      <c r="D46" s="2">
        <v>10500000</v>
      </c>
      <c r="E46" s="38">
        <f t="shared" si="1"/>
        <v>1.8038406509296081</v>
      </c>
    </row>
    <row r="47" spans="1:5" ht="18.75">
      <c r="A47" s="33" t="s">
        <v>48</v>
      </c>
      <c r="B47" s="1" t="s">
        <v>49</v>
      </c>
      <c r="C47" s="36" t="s">
        <v>50</v>
      </c>
      <c r="D47" s="2">
        <v>16300000</v>
      </c>
      <c r="E47" s="38">
        <f t="shared" si="1"/>
        <v>2.800247867633582</v>
      </c>
    </row>
    <row r="48" spans="1:5" ht="18.75">
      <c r="A48" s="33" t="s">
        <v>51</v>
      </c>
      <c r="B48" s="1" t="s">
        <v>52</v>
      </c>
      <c r="C48" s="36" t="s">
        <v>50</v>
      </c>
      <c r="D48" s="2">
        <v>6000000</v>
      </c>
      <c r="E48" s="38">
        <f t="shared" si="1"/>
        <v>1.0307660862454904</v>
      </c>
    </row>
    <row r="49" spans="1:5" ht="37.5">
      <c r="A49" s="33" t="s">
        <v>53</v>
      </c>
      <c r="B49" s="1" t="s">
        <v>54</v>
      </c>
      <c r="C49" s="36" t="s">
        <v>50</v>
      </c>
      <c r="D49" s="2">
        <v>15000000</v>
      </c>
      <c r="E49" s="38">
        <f t="shared" si="1"/>
        <v>2.5769152156137261</v>
      </c>
    </row>
    <row r="50" spans="1:5" ht="18.75">
      <c r="A50" s="41"/>
      <c r="B50" s="42"/>
      <c r="C50" s="42"/>
      <c r="D50" s="43"/>
      <c r="E50" s="38"/>
    </row>
    <row r="51" spans="1:5" ht="37.5">
      <c r="A51" s="68" t="s">
        <v>55</v>
      </c>
      <c r="B51" s="87" t="s">
        <v>56</v>
      </c>
      <c r="C51" s="88" t="s">
        <v>57</v>
      </c>
      <c r="D51" s="83">
        <f>SUM(D52:D54)</f>
        <v>46000000</v>
      </c>
      <c r="E51" s="89">
        <f>+D51/582091328*100</f>
        <v>7.9025399945487589</v>
      </c>
    </row>
    <row r="52" spans="1:5" ht="18.75">
      <c r="A52" s="44" t="s">
        <v>58</v>
      </c>
      <c r="B52" s="1" t="s">
        <v>59</v>
      </c>
      <c r="C52" s="45" t="s">
        <v>60</v>
      </c>
      <c r="D52" s="2">
        <v>20000000</v>
      </c>
      <c r="E52" s="38">
        <f>+D52/582091328*100</f>
        <v>3.4358869541516346</v>
      </c>
    </row>
    <row r="53" spans="1:5" ht="18.75">
      <c r="A53" s="44" t="s">
        <v>61</v>
      </c>
      <c r="B53" s="1" t="s">
        <v>62</v>
      </c>
      <c r="C53" s="45" t="s">
        <v>63</v>
      </c>
      <c r="D53" s="2">
        <v>20000000</v>
      </c>
      <c r="E53" s="38">
        <f>+D53/582091328*100</f>
        <v>3.4358869541516346</v>
      </c>
    </row>
    <row r="54" spans="1:5" ht="18.75">
      <c r="A54" s="44" t="s">
        <v>64</v>
      </c>
      <c r="B54" s="1" t="s">
        <v>65</v>
      </c>
      <c r="C54" s="1" t="s">
        <v>66</v>
      </c>
      <c r="D54" s="2">
        <v>6000000</v>
      </c>
      <c r="E54" s="38">
        <f>+D54/582091328*100</f>
        <v>1.0307660862454904</v>
      </c>
    </row>
    <row r="55" spans="1:5" ht="18.75">
      <c r="A55" s="41"/>
      <c r="B55" s="42"/>
      <c r="C55" s="42"/>
      <c r="D55" s="43"/>
      <c r="E55" s="38"/>
    </row>
    <row r="56" spans="1:5" ht="18.75">
      <c r="A56" s="77" t="s">
        <v>67</v>
      </c>
      <c r="B56" s="74" t="s">
        <v>68</v>
      </c>
      <c r="C56" s="74"/>
      <c r="D56" s="75">
        <f>+D57+D76+D83+D90+D100+D110+D120+D138+D165</f>
        <v>90676268</v>
      </c>
      <c r="E56" s="76">
        <f>+D56/582091328*100</f>
        <v>15.577670313617867</v>
      </c>
    </row>
    <row r="57" spans="1:5" ht="18.75">
      <c r="A57" s="68" t="s">
        <v>69</v>
      </c>
      <c r="B57" s="86" t="s">
        <v>70</v>
      </c>
      <c r="C57" s="86"/>
      <c r="D57" s="83">
        <f>+D58+D61+D64+D67+D70+D73</f>
        <v>16681268</v>
      </c>
      <c r="E57" s="84">
        <f>+D57/582091328*100</f>
        <v>2.8657475549953562</v>
      </c>
    </row>
    <row r="58" spans="1:5" ht="18.75">
      <c r="A58" s="44" t="s">
        <v>71</v>
      </c>
      <c r="B58" s="39" t="s">
        <v>72</v>
      </c>
      <c r="C58" s="1" t="s">
        <v>73</v>
      </c>
      <c r="D58" s="34">
        <f>+D59</f>
        <v>6000000</v>
      </c>
      <c r="E58" s="32">
        <f>+D58/582091328*100</f>
        <v>1.0307660862454904</v>
      </c>
    </row>
    <row r="59" spans="1:5" ht="18.75">
      <c r="A59" s="44" t="s">
        <v>74</v>
      </c>
      <c r="B59" s="1" t="s">
        <v>72</v>
      </c>
      <c r="C59" s="1" t="s">
        <v>73</v>
      </c>
      <c r="D59" s="2">
        <v>6000000</v>
      </c>
      <c r="E59" s="38">
        <f>+D59/582091328*100</f>
        <v>1.0307660862454904</v>
      </c>
    </row>
    <row r="60" spans="1:5" ht="18.75">
      <c r="A60" s="46"/>
      <c r="B60" s="1"/>
      <c r="C60" s="1"/>
      <c r="D60" s="2"/>
      <c r="E60" s="38"/>
    </row>
    <row r="61" spans="1:5" ht="18.75">
      <c r="A61" s="44" t="s">
        <v>75</v>
      </c>
      <c r="B61" s="39" t="s">
        <v>76</v>
      </c>
      <c r="C61" s="1" t="s">
        <v>73</v>
      </c>
      <c r="D61" s="34">
        <f>+D62</f>
        <v>30000</v>
      </c>
      <c r="E61" s="47">
        <f>+D61/582091328*100</f>
        <v>5.1538304312274521E-3</v>
      </c>
    </row>
    <row r="62" spans="1:5" ht="18.75">
      <c r="A62" s="44" t="s">
        <v>77</v>
      </c>
      <c r="B62" s="1" t="s">
        <v>76</v>
      </c>
      <c r="C62" s="1" t="s">
        <v>73</v>
      </c>
      <c r="D62" s="2">
        <v>30000</v>
      </c>
      <c r="E62" s="47">
        <f>+D62/582091328*100</f>
        <v>5.1538304312274521E-3</v>
      </c>
    </row>
    <row r="63" spans="1:5" ht="18.75">
      <c r="A63" s="46"/>
      <c r="B63" s="1"/>
      <c r="C63" s="1"/>
      <c r="D63" s="2"/>
      <c r="E63" s="38"/>
    </row>
    <row r="64" spans="1:5" ht="18.75">
      <c r="A64" s="44" t="s">
        <v>78</v>
      </c>
      <c r="B64" s="39" t="s">
        <v>79</v>
      </c>
      <c r="C64" s="1" t="s">
        <v>73</v>
      </c>
      <c r="D64" s="34">
        <f>D65</f>
        <v>3500000</v>
      </c>
      <c r="E64" s="38">
        <f>+D64/582091328*100</f>
        <v>0.601280216976536</v>
      </c>
    </row>
    <row r="65" spans="1:5" ht="18.75">
      <c r="A65" s="44" t="s">
        <v>80</v>
      </c>
      <c r="B65" s="1" t="s">
        <v>79</v>
      </c>
      <c r="C65" s="1" t="s">
        <v>73</v>
      </c>
      <c r="D65" s="2">
        <v>3500000</v>
      </c>
      <c r="E65" s="38">
        <f>+D65/582091328*100</f>
        <v>0.601280216976536</v>
      </c>
    </row>
    <row r="66" spans="1:5" ht="18.75">
      <c r="A66" s="46"/>
      <c r="B66" s="1"/>
      <c r="C66" s="1"/>
      <c r="D66" s="2"/>
      <c r="E66" s="38"/>
    </row>
    <row r="67" spans="1:5" ht="18.75">
      <c r="A67" s="44" t="s">
        <v>81</v>
      </c>
      <c r="B67" s="39" t="s">
        <v>82</v>
      </c>
      <c r="C67" s="1" t="s">
        <v>83</v>
      </c>
      <c r="D67" s="34">
        <f>+D68</f>
        <v>7000000</v>
      </c>
      <c r="E67" s="38">
        <f>+D67/582091328*100</f>
        <v>1.202560433953072</v>
      </c>
    </row>
    <row r="68" spans="1:5" ht="18.75">
      <c r="A68" s="44" t="s">
        <v>84</v>
      </c>
      <c r="B68" s="1" t="s">
        <v>85</v>
      </c>
      <c r="C68" s="1" t="s">
        <v>83</v>
      </c>
      <c r="D68" s="2">
        <v>7000000</v>
      </c>
      <c r="E68" s="38">
        <f>+D68/582091328*100</f>
        <v>1.202560433953072</v>
      </c>
    </row>
    <row r="69" spans="1:5" ht="18.75">
      <c r="A69" s="46"/>
      <c r="B69" s="1"/>
      <c r="C69" s="1"/>
      <c r="D69" s="2"/>
      <c r="E69" s="38"/>
    </row>
    <row r="70" spans="1:5" ht="18.75">
      <c r="A70" s="44" t="s">
        <v>86</v>
      </c>
      <c r="B70" s="39" t="s">
        <v>87</v>
      </c>
      <c r="C70" s="1" t="s">
        <v>83</v>
      </c>
      <c r="D70" s="34">
        <f>D71</f>
        <v>65420</v>
      </c>
      <c r="E70" s="38">
        <f>+D70/582091328*100</f>
        <v>1.1238786227029996E-2</v>
      </c>
    </row>
    <row r="71" spans="1:5" ht="18.75">
      <c r="A71" s="44" t="s">
        <v>88</v>
      </c>
      <c r="B71" s="1" t="s">
        <v>87</v>
      </c>
      <c r="C71" s="1" t="s">
        <v>83</v>
      </c>
      <c r="D71" s="2">
        <v>65420</v>
      </c>
      <c r="E71" s="38">
        <f>+D71/582091328*100</f>
        <v>1.1238786227029996E-2</v>
      </c>
    </row>
    <row r="72" spans="1:5" ht="18.75">
      <c r="A72" s="33"/>
      <c r="B72" s="1"/>
      <c r="C72" s="1"/>
      <c r="D72" s="2"/>
      <c r="E72" s="38"/>
    </row>
    <row r="73" spans="1:5" ht="18.75">
      <c r="A73" s="44" t="s">
        <v>89</v>
      </c>
      <c r="B73" s="39" t="s">
        <v>90</v>
      </c>
      <c r="C73" s="1" t="s">
        <v>83</v>
      </c>
      <c r="D73" s="34">
        <f>D74</f>
        <v>85848</v>
      </c>
      <c r="E73" s="38">
        <f>+D73/582091328*100</f>
        <v>1.4748201162000476E-2</v>
      </c>
    </row>
    <row r="74" spans="1:5" ht="18.75">
      <c r="A74" s="44" t="s">
        <v>91</v>
      </c>
      <c r="B74" s="1" t="s">
        <v>90</v>
      </c>
      <c r="C74" s="1" t="s">
        <v>83</v>
      </c>
      <c r="D74" s="2">
        <v>85848</v>
      </c>
      <c r="E74" s="38">
        <f>+D74/582091328*100</f>
        <v>1.4748201162000476E-2</v>
      </c>
    </row>
    <row r="75" spans="1:5" ht="18.75">
      <c r="A75" s="41"/>
      <c r="B75" s="1"/>
      <c r="C75" s="1"/>
      <c r="D75" s="2"/>
      <c r="E75" s="38"/>
    </row>
    <row r="76" spans="1:5" ht="37.5">
      <c r="A76" s="68" t="s">
        <v>92</v>
      </c>
      <c r="B76" s="65" t="s">
        <v>93</v>
      </c>
      <c r="C76" s="66"/>
      <c r="D76" s="83">
        <f>D77+D80</f>
        <v>25000000</v>
      </c>
      <c r="E76" s="84">
        <f>+D76/582091328*100</f>
        <v>4.2948586926895436</v>
      </c>
    </row>
    <row r="77" spans="1:5" ht="37.5">
      <c r="A77" s="44" t="s">
        <v>94</v>
      </c>
      <c r="B77" s="49" t="s">
        <v>95</v>
      </c>
      <c r="C77" s="1" t="s">
        <v>96</v>
      </c>
      <c r="D77" s="34">
        <f>D78</f>
        <v>8000000</v>
      </c>
      <c r="E77" s="32">
        <f>+D77/582091328*100</f>
        <v>1.3743547816606538</v>
      </c>
    </row>
    <row r="78" spans="1:5" ht="37.5">
      <c r="A78" s="44" t="s">
        <v>97</v>
      </c>
      <c r="B78" s="3" t="s">
        <v>95</v>
      </c>
      <c r="C78" s="1" t="s">
        <v>96</v>
      </c>
      <c r="D78" s="2">
        <v>8000000</v>
      </c>
      <c r="E78" s="38">
        <f>+D78/582091328*100</f>
        <v>1.3743547816606538</v>
      </c>
    </row>
    <row r="79" spans="1:5" ht="18.75">
      <c r="A79" s="46"/>
      <c r="B79" s="3"/>
      <c r="C79" s="1"/>
      <c r="D79" s="2"/>
      <c r="E79" s="38"/>
    </row>
    <row r="80" spans="1:5" ht="37.5">
      <c r="A80" s="44" t="s">
        <v>98</v>
      </c>
      <c r="B80" s="49" t="s">
        <v>99</v>
      </c>
      <c r="C80" s="1" t="s">
        <v>96</v>
      </c>
      <c r="D80" s="34">
        <f>+D81</f>
        <v>17000000</v>
      </c>
      <c r="E80" s="38">
        <f>+D80/582091328*100</f>
        <v>2.9205039110288893</v>
      </c>
    </row>
    <row r="81" spans="1:5" ht="37.5">
      <c r="A81" s="44" t="s">
        <v>100</v>
      </c>
      <c r="B81" s="3" t="s">
        <v>99</v>
      </c>
      <c r="C81" s="1" t="s">
        <v>96</v>
      </c>
      <c r="D81" s="2">
        <v>17000000</v>
      </c>
      <c r="E81" s="38">
        <f>+D81/582091328*100</f>
        <v>2.9205039110288893</v>
      </c>
    </row>
    <row r="82" spans="1:5" ht="18.75">
      <c r="A82" s="50"/>
      <c r="B82" s="3"/>
      <c r="C82" s="1"/>
      <c r="D82" s="2"/>
      <c r="E82" s="38"/>
    </row>
    <row r="83" spans="1:5" ht="18.75">
      <c r="A83" s="68" t="s">
        <v>101</v>
      </c>
      <c r="B83" s="65" t="s">
        <v>102</v>
      </c>
      <c r="C83" s="66"/>
      <c r="D83" s="83">
        <f>D84+D88</f>
        <v>2500000</v>
      </c>
      <c r="E83" s="67">
        <f>+D83/582091328*100</f>
        <v>0.42948586926895432</v>
      </c>
    </row>
    <row r="84" spans="1:5" ht="37.5">
      <c r="A84" s="44" t="s">
        <v>103</v>
      </c>
      <c r="B84" s="49" t="s">
        <v>104</v>
      </c>
      <c r="C84" s="1" t="s">
        <v>105</v>
      </c>
      <c r="D84" s="34">
        <f>D85</f>
        <v>1500000</v>
      </c>
      <c r="E84" s="38">
        <f>+D84/582091328*100</f>
        <v>0.25769152156137259</v>
      </c>
    </row>
    <row r="85" spans="1:5" ht="37.5">
      <c r="A85" s="44" t="s">
        <v>106</v>
      </c>
      <c r="B85" s="3" t="s">
        <v>104</v>
      </c>
      <c r="C85" s="1" t="s">
        <v>105</v>
      </c>
      <c r="D85" s="2">
        <v>1500000</v>
      </c>
      <c r="E85" s="38">
        <f>+D85/582091328*100</f>
        <v>0.25769152156137259</v>
      </c>
    </row>
    <row r="86" spans="1:5" ht="18.75">
      <c r="A86" s="46"/>
      <c r="B86" s="3"/>
      <c r="C86" s="1"/>
      <c r="D86" s="2"/>
      <c r="E86" s="38"/>
    </row>
    <row r="87" spans="1:5" ht="37.5">
      <c r="A87" s="44" t="s">
        <v>107</v>
      </c>
      <c r="B87" s="49" t="s">
        <v>108</v>
      </c>
      <c r="C87" s="1" t="s">
        <v>109</v>
      </c>
      <c r="D87" s="34">
        <f>+D88</f>
        <v>1000000</v>
      </c>
      <c r="E87" s="38">
        <f>+D87/582091328*100</f>
        <v>0.17179434770758173</v>
      </c>
    </row>
    <row r="88" spans="1:5" ht="37.5">
      <c r="A88" s="44" t="s">
        <v>110</v>
      </c>
      <c r="B88" s="3" t="s">
        <v>111</v>
      </c>
      <c r="C88" s="1" t="s">
        <v>109</v>
      </c>
      <c r="D88" s="2">
        <v>1000000</v>
      </c>
      <c r="E88" s="38">
        <f>+D88/582091328*100</f>
        <v>0.17179434770758173</v>
      </c>
    </row>
    <row r="89" spans="1:5" ht="18.75">
      <c r="A89" s="50"/>
      <c r="B89" s="3"/>
      <c r="C89" s="1"/>
      <c r="D89" s="2"/>
      <c r="E89" s="38"/>
    </row>
    <row r="90" spans="1:5" ht="18.75">
      <c r="A90" s="68" t="s">
        <v>112</v>
      </c>
      <c r="B90" s="65" t="s">
        <v>113</v>
      </c>
      <c r="C90" s="66"/>
      <c r="D90" s="83">
        <f>+D91+D94+D97</f>
        <v>1350000</v>
      </c>
      <c r="E90" s="67">
        <f>+D90/582091328*100</f>
        <v>0.23192236940523533</v>
      </c>
    </row>
    <row r="91" spans="1:5" ht="37.5">
      <c r="A91" s="44" t="s">
        <v>114</v>
      </c>
      <c r="B91" s="49" t="s">
        <v>115</v>
      </c>
      <c r="C91" s="1" t="s">
        <v>105</v>
      </c>
      <c r="D91" s="34">
        <f>D92</f>
        <v>1000000</v>
      </c>
      <c r="E91" s="38">
        <f>+D91/582091328*100</f>
        <v>0.17179434770758173</v>
      </c>
    </row>
    <row r="92" spans="1:5" ht="37.5">
      <c r="A92" s="44" t="s">
        <v>116</v>
      </c>
      <c r="B92" s="3" t="s">
        <v>115</v>
      </c>
      <c r="C92" s="1" t="s">
        <v>105</v>
      </c>
      <c r="D92" s="2">
        <v>1000000</v>
      </c>
      <c r="E92" s="38">
        <f>+D92/582091328*100</f>
        <v>0.17179434770758173</v>
      </c>
    </row>
    <row r="93" spans="1:5" ht="18.75">
      <c r="A93" s="46"/>
      <c r="B93" s="3"/>
      <c r="C93" s="1"/>
      <c r="D93" s="2"/>
      <c r="E93" s="38"/>
    </row>
    <row r="94" spans="1:5" ht="37.5">
      <c r="A94" s="44" t="s">
        <v>117</v>
      </c>
      <c r="B94" s="49" t="s">
        <v>118</v>
      </c>
      <c r="C94" s="1" t="s">
        <v>105</v>
      </c>
      <c r="D94" s="34">
        <f>+D95</f>
        <v>50000</v>
      </c>
      <c r="E94" s="47">
        <f>+D94/582091328*100</f>
        <v>8.5897173853790847E-3</v>
      </c>
    </row>
    <row r="95" spans="1:5" ht="37.5">
      <c r="A95" s="44" t="s">
        <v>119</v>
      </c>
      <c r="B95" s="3" t="s">
        <v>118</v>
      </c>
      <c r="C95" s="1" t="s">
        <v>105</v>
      </c>
      <c r="D95" s="2">
        <v>50000</v>
      </c>
      <c r="E95" s="47">
        <f>+D95/582091328*100</f>
        <v>8.5897173853790847E-3</v>
      </c>
    </row>
    <row r="96" spans="1:5" ht="18.75">
      <c r="A96" s="46"/>
      <c r="B96" s="3"/>
      <c r="C96" s="1"/>
      <c r="D96" s="2"/>
      <c r="E96" s="38"/>
    </row>
    <row r="97" spans="1:5" ht="18.75">
      <c r="A97" s="44" t="s">
        <v>120</v>
      </c>
      <c r="B97" s="49" t="s">
        <v>121</v>
      </c>
      <c r="C97" s="1" t="s">
        <v>122</v>
      </c>
      <c r="D97" s="34">
        <f>D98</f>
        <v>300000</v>
      </c>
      <c r="E97" s="38">
        <f>+D97/582091328*100</f>
        <v>5.1538304312274519E-2</v>
      </c>
    </row>
    <row r="98" spans="1:5" ht="18.75">
      <c r="A98" s="44" t="s">
        <v>123</v>
      </c>
      <c r="B98" s="3" t="s">
        <v>121</v>
      </c>
      <c r="C98" s="1" t="s">
        <v>122</v>
      </c>
      <c r="D98" s="4">
        <v>300000</v>
      </c>
      <c r="E98" s="38">
        <f>+D98/582091328*100</f>
        <v>5.1538304312274519E-2</v>
      </c>
    </row>
    <row r="99" spans="1:5" ht="18.75">
      <c r="A99" s="50"/>
      <c r="B99" s="3"/>
      <c r="C99" s="1"/>
      <c r="D99" s="4"/>
      <c r="E99" s="38"/>
    </row>
    <row r="100" spans="1:5" ht="18.75">
      <c r="A100" s="68" t="s">
        <v>124</v>
      </c>
      <c r="B100" s="65" t="s">
        <v>125</v>
      </c>
      <c r="C100" s="66"/>
      <c r="D100" s="83">
        <f>+D101+D104+D107</f>
        <v>3200000</v>
      </c>
      <c r="E100" s="67">
        <f>+D100/582091328*100</f>
        <v>0.54974191266426142</v>
      </c>
    </row>
    <row r="101" spans="1:5" ht="37.5">
      <c r="A101" s="44" t="s">
        <v>126</v>
      </c>
      <c r="B101" s="49" t="s">
        <v>127</v>
      </c>
      <c r="C101" s="1" t="s">
        <v>128</v>
      </c>
      <c r="D101" s="34">
        <f>D102</f>
        <v>2500000</v>
      </c>
      <c r="E101" s="38">
        <f>+D101/582091328*100</f>
        <v>0.42948586926895432</v>
      </c>
    </row>
    <row r="102" spans="1:5" ht="37.5">
      <c r="A102" s="44" t="s">
        <v>129</v>
      </c>
      <c r="B102" s="3" t="str">
        <f>B101</f>
        <v>Alquiler y rentas de edificios locales</v>
      </c>
      <c r="C102" s="1" t="s">
        <v>128</v>
      </c>
      <c r="D102" s="2">
        <v>2500000</v>
      </c>
      <c r="E102" s="38">
        <f>+D102/582091328*100</f>
        <v>0.42948586926895432</v>
      </c>
    </row>
    <row r="103" spans="1:5" ht="18.75">
      <c r="A103" s="46"/>
      <c r="B103" s="3"/>
      <c r="C103" s="1"/>
      <c r="D103" s="2"/>
      <c r="E103" s="38"/>
    </row>
    <row r="104" spans="1:5" ht="37.5">
      <c r="A104" s="44" t="s">
        <v>130</v>
      </c>
      <c r="B104" s="49" t="s">
        <v>131</v>
      </c>
      <c r="C104" s="1" t="s">
        <v>128</v>
      </c>
      <c r="D104" s="34">
        <f>D105</f>
        <v>200000</v>
      </c>
      <c r="E104" s="38">
        <f>+D104/582091328*100</f>
        <v>3.4358869541516339E-2</v>
      </c>
    </row>
    <row r="105" spans="1:5" ht="37.5">
      <c r="A105" s="44" t="s">
        <v>132</v>
      </c>
      <c r="B105" s="3" t="s">
        <v>131</v>
      </c>
      <c r="C105" s="1" t="s">
        <v>128</v>
      </c>
      <c r="D105" s="2">
        <v>200000</v>
      </c>
      <c r="E105" s="38">
        <f>+D105/582091328*100</f>
        <v>3.4358869541516339E-2</v>
      </c>
    </row>
    <row r="106" spans="1:5" ht="18.75">
      <c r="A106" s="46"/>
      <c r="B106" s="3"/>
      <c r="C106" s="1"/>
      <c r="D106" s="2"/>
      <c r="E106" s="38"/>
    </row>
    <row r="107" spans="1:5" ht="37.5">
      <c r="A107" s="44" t="s">
        <v>133</v>
      </c>
      <c r="B107" s="49" t="s">
        <v>134</v>
      </c>
      <c r="C107" s="1" t="s">
        <v>128</v>
      </c>
      <c r="D107" s="34">
        <f>D108</f>
        <v>500000</v>
      </c>
      <c r="E107" s="38">
        <f>+D107/582091328*100</f>
        <v>8.5897173853790865E-2</v>
      </c>
    </row>
    <row r="108" spans="1:5" ht="37.5">
      <c r="A108" s="44" t="s">
        <v>135</v>
      </c>
      <c r="B108" s="3" t="s">
        <v>134</v>
      </c>
      <c r="C108" s="1" t="s">
        <v>128</v>
      </c>
      <c r="D108" s="2">
        <v>500000</v>
      </c>
      <c r="E108" s="38">
        <f>+D108/582091328*100</f>
        <v>8.5897173853790865E-2</v>
      </c>
    </row>
    <row r="109" spans="1:5" ht="18.75">
      <c r="A109" s="50"/>
      <c r="B109" s="3"/>
      <c r="C109" s="1"/>
      <c r="D109" s="2"/>
      <c r="E109" s="38"/>
    </row>
    <row r="110" spans="1:5" ht="18.75">
      <c r="A110" s="68" t="s">
        <v>136</v>
      </c>
      <c r="B110" s="65" t="s">
        <v>137</v>
      </c>
      <c r="C110" s="66"/>
      <c r="D110" s="83">
        <f>D111+D114+D117</f>
        <v>6500000</v>
      </c>
      <c r="E110" s="67">
        <f>+D110/582091328*100</f>
        <v>1.1166632600992812</v>
      </c>
    </row>
    <row r="111" spans="1:5" ht="18.75">
      <c r="A111" s="44" t="s">
        <v>138</v>
      </c>
      <c r="B111" s="49" t="s">
        <v>139</v>
      </c>
      <c r="C111" s="1" t="s">
        <v>140</v>
      </c>
      <c r="D111" s="34">
        <f>D112</f>
        <v>1000000</v>
      </c>
      <c r="E111" s="38">
        <f>+D111/582091328*100</f>
        <v>0.17179434770758173</v>
      </c>
    </row>
    <row r="112" spans="1:5" ht="18.75">
      <c r="A112" s="44" t="s">
        <v>141</v>
      </c>
      <c r="B112" s="3" t="s">
        <v>139</v>
      </c>
      <c r="C112" s="1" t="s">
        <v>140</v>
      </c>
      <c r="D112" s="2">
        <v>1000000</v>
      </c>
      <c r="E112" s="38">
        <f>+D112/582091328*100</f>
        <v>0.17179434770758173</v>
      </c>
    </row>
    <row r="113" spans="1:5" ht="18.75">
      <c r="A113" s="46"/>
      <c r="B113" s="3"/>
      <c r="C113" s="1"/>
      <c r="D113" s="2"/>
      <c r="E113" s="38"/>
    </row>
    <row r="114" spans="1:5" ht="18.75">
      <c r="A114" s="44" t="s">
        <v>142</v>
      </c>
      <c r="B114" s="49" t="s">
        <v>143</v>
      </c>
      <c r="C114" s="1" t="s">
        <v>140</v>
      </c>
      <c r="D114" s="34">
        <f>D115</f>
        <v>2000000</v>
      </c>
      <c r="E114" s="38">
        <f>+D114/582091328*100</f>
        <v>0.34358869541516346</v>
      </c>
    </row>
    <row r="115" spans="1:5" ht="18.75">
      <c r="A115" s="44" t="s">
        <v>144</v>
      </c>
      <c r="B115" s="3" t="str">
        <f>B114</f>
        <v>Seguro de bienes muebles</v>
      </c>
      <c r="C115" s="1" t="s">
        <v>140</v>
      </c>
      <c r="D115" s="2">
        <v>2000000</v>
      </c>
      <c r="E115" s="38">
        <f>+D115/582091328*100</f>
        <v>0.34358869541516346</v>
      </c>
    </row>
    <row r="116" spans="1:5" ht="18.75">
      <c r="A116" s="46"/>
      <c r="B116" s="3"/>
      <c r="C116" s="1"/>
      <c r="D116" s="2"/>
      <c r="E116" s="38"/>
    </row>
    <row r="117" spans="1:5" ht="37.5">
      <c r="A117" s="44" t="s">
        <v>145</v>
      </c>
      <c r="B117" s="49" t="s">
        <v>146</v>
      </c>
      <c r="C117" s="1" t="s">
        <v>147</v>
      </c>
      <c r="D117" s="34">
        <f>D118</f>
        <v>3500000</v>
      </c>
      <c r="E117" s="38">
        <f>+D117/582091328*100</f>
        <v>0.601280216976536</v>
      </c>
    </row>
    <row r="118" spans="1:5" ht="37.5">
      <c r="A118" s="44" t="s">
        <v>148</v>
      </c>
      <c r="B118" s="3" t="str">
        <f>B117</f>
        <v>Seguros de personas</v>
      </c>
      <c r="C118" s="1" t="s">
        <v>147</v>
      </c>
      <c r="D118" s="2">
        <v>3500000</v>
      </c>
      <c r="E118" s="38">
        <f>+D118/582091328*100</f>
        <v>0.601280216976536</v>
      </c>
    </row>
    <row r="119" spans="1:5" ht="18.75">
      <c r="A119" s="50"/>
      <c r="B119" s="3"/>
      <c r="C119" s="1"/>
      <c r="D119" s="2"/>
      <c r="E119" s="38"/>
    </row>
    <row r="120" spans="1:5" ht="56.25">
      <c r="A120" s="68" t="s">
        <v>149</v>
      </c>
      <c r="B120" s="69" t="s">
        <v>150</v>
      </c>
      <c r="C120" s="66"/>
      <c r="D120" s="83">
        <f>D121+D127+D135</f>
        <v>5100000</v>
      </c>
      <c r="E120" s="67">
        <f>+D120/582091328*100</f>
        <v>0.87615117330866676</v>
      </c>
    </row>
    <row r="121" spans="1:5" ht="18.75">
      <c r="A121" s="44" t="s">
        <v>151</v>
      </c>
      <c r="B121" s="49" t="s">
        <v>152</v>
      </c>
      <c r="C121" s="1"/>
      <c r="D121" s="34">
        <f>+D122+D123+D124+D125</f>
        <v>1300000</v>
      </c>
      <c r="E121" s="38">
        <f>+D121/582091328*100</f>
        <v>0.22333265201985625</v>
      </c>
    </row>
    <row r="122" spans="1:5" ht="37.5">
      <c r="A122" s="44" t="s">
        <v>153</v>
      </c>
      <c r="B122" s="3" t="s">
        <v>476</v>
      </c>
      <c r="C122" s="1" t="s">
        <v>154</v>
      </c>
      <c r="D122" s="2">
        <v>800000</v>
      </c>
      <c r="E122" s="38">
        <f>+D122/582091328*100</f>
        <v>0.13743547816606536</v>
      </c>
    </row>
    <row r="123" spans="1:5" ht="37.5">
      <c r="A123" s="44" t="s">
        <v>473</v>
      </c>
      <c r="B123" s="3" t="s">
        <v>477</v>
      </c>
      <c r="C123" s="1" t="s">
        <v>154</v>
      </c>
      <c r="D123" s="2">
        <v>200000</v>
      </c>
      <c r="E123" s="38">
        <f t="shared" ref="E123:E125" si="2">+D123/582091328*100</f>
        <v>3.4358869541516339E-2</v>
      </c>
    </row>
    <row r="124" spans="1:5" ht="37.5">
      <c r="A124" s="44" t="s">
        <v>474</v>
      </c>
      <c r="B124" s="3" t="s">
        <v>478</v>
      </c>
      <c r="C124" s="1" t="s">
        <v>154</v>
      </c>
      <c r="D124" s="2">
        <v>100000</v>
      </c>
      <c r="E124" s="38">
        <f t="shared" si="2"/>
        <v>1.7179434770758169E-2</v>
      </c>
    </row>
    <row r="125" spans="1:5" ht="37.5">
      <c r="A125" s="44" t="s">
        <v>475</v>
      </c>
      <c r="B125" s="3" t="s">
        <v>479</v>
      </c>
      <c r="C125" s="1" t="s">
        <v>154</v>
      </c>
      <c r="D125" s="2">
        <v>200000</v>
      </c>
      <c r="E125" s="38">
        <f t="shared" si="2"/>
        <v>3.4358869541516339E-2</v>
      </c>
    </row>
    <row r="126" spans="1:5" ht="18.75">
      <c r="A126" s="46"/>
      <c r="B126" s="3"/>
      <c r="C126" s="1"/>
      <c r="D126" s="2"/>
      <c r="E126" s="38"/>
    </row>
    <row r="127" spans="1:5" ht="37.5">
      <c r="A127" s="44" t="s">
        <v>155</v>
      </c>
      <c r="B127" s="49" t="s">
        <v>156</v>
      </c>
      <c r="C127" s="1" t="s">
        <v>157</v>
      </c>
      <c r="D127" s="34">
        <f>SUM(D128:D133)</f>
        <v>3700000</v>
      </c>
      <c r="E127" s="38">
        <f>+D127/582091328*100</f>
        <v>0.63563908651805234</v>
      </c>
    </row>
    <row r="128" spans="1:5" ht="36" customHeight="1">
      <c r="A128" s="44" t="s">
        <v>158</v>
      </c>
      <c r="B128" s="3" t="s">
        <v>159</v>
      </c>
      <c r="C128" s="1" t="s">
        <v>160</v>
      </c>
      <c r="D128" s="2">
        <v>300000</v>
      </c>
      <c r="E128" s="38">
        <f>+D128/582091328*100</f>
        <v>5.1538304312274519E-2</v>
      </c>
    </row>
    <row r="129" spans="1:5" ht="37.5">
      <c r="A129" s="44" t="s">
        <v>161</v>
      </c>
      <c r="B129" s="3" t="s">
        <v>162</v>
      </c>
      <c r="C129" s="1" t="s">
        <v>163</v>
      </c>
      <c r="D129" s="2">
        <v>800000</v>
      </c>
      <c r="E129" s="38">
        <f>+D129/582091328*100</f>
        <v>0.13743547816606536</v>
      </c>
    </row>
    <row r="130" spans="1:5" ht="37.5">
      <c r="A130" s="44" t="s">
        <v>164</v>
      </c>
      <c r="B130" s="3" t="s">
        <v>165</v>
      </c>
      <c r="C130" s="1" t="s">
        <v>166</v>
      </c>
      <c r="D130" s="2">
        <v>1800000</v>
      </c>
      <c r="E130" s="38">
        <f>+D130/582091328*100</f>
        <v>0.30922982587364711</v>
      </c>
    </row>
    <row r="131" spans="1:5" ht="37.5">
      <c r="A131" s="44" t="s">
        <v>167</v>
      </c>
      <c r="B131" s="3" t="s">
        <v>168</v>
      </c>
      <c r="C131" s="1" t="s">
        <v>169</v>
      </c>
      <c r="D131" s="2">
        <v>500000</v>
      </c>
      <c r="E131" s="38">
        <f>+D131/582091328*100</f>
        <v>8.5897173853790865E-2</v>
      </c>
    </row>
    <row r="132" spans="1:5" ht="56.25">
      <c r="A132" s="44" t="s">
        <v>422</v>
      </c>
      <c r="B132" s="3" t="s">
        <v>424</v>
      </c>
      <c r="C132" s="1" t="s">
        <v>425</v>
      </c>
      <c r="D132" s="2">
        <v>200000</v>
      </c>
      <c r="E132" s="38">
        <f t="shared" ref="E132:E136" si="3">+D132/582091328*100</f>
        <v>3.4358869541516339E-2</v>
      </c>
    </row>
    <row r="133" spans="1:5" ht="75">
      <c r="A133" s="44" t="s">
        <v>423</v>
      </c>
      <c r="B133" s="3" t="s">
        <v>426</v>
      </c>
      <c r="C133" s="1" t="s">
        <v>427</v>
      </c>
      <c r="D133" s="2">
        <v>100000</v>
      </c>
      <c r="E133" s="38">
        <f t="shared" si="3"/>
        <v>1.7179434770758169E-2</v>
      </c>
    </row>
    <row r="134" spans="1:5" ht="18.75">
      <c r="A134" s="63"/>
      <c r="B134" s="3"/>
      <c r="C134" s="1"/>
      <c r="D134" s="2"/>
      <c r="E134" s="38"/>
    </row>
    <row r="135" spans="1:5" ht="37.5">
      <c r="A135" s="44" t="s">
        <v>480</v>
      </c>
      <c r="B135" s="49" t="s">
        <v>481</v>
      </c>
      <c r="C135" s="3" t="s">
        <v>482</v>
      </c>
      <c r="D135" s="34">
        <f>+D136</f>
        <v>100000</v>
      </c>
      <c r="E135" s="38">
        <f t="shared" si="3"/>
        <v>1.7179434770758169E-2</v>
      </c>
    </row>
    <row r="136" spans="1:5" ht="37.5">
      <c r="A136" s="44" t="s">
        <v>158</v>
      </c>
      <c r="B136" s="3" t="s">
        <v>482</v>
      </c>
      <c r="C136" s="3" t="s">
        <v>482</v>
      </c>
      <c r="D136" s="2">
        <v>100000</v>
      </c>
      <c r="E136" s="38">
        <f t="shared" si="3"/>
        <v>1.7179434770758169E-2</v>
      </c>
    </row>
    <row r="137" spans="1:5" ht="18.75">
      <c r="A137" s="50"/>
      <c r="B137" s="3"/>
      <c r="C137" s="1"/>
      <c r="D137" s="2"/>
      <c r="E137" s="38"/>
    </row>
    <row r="138" spans="1:5" ht="37.5">
      <c r="A138" s="68" t="s">
        <v>170</v>
      </c>
      <c r="B138" s="65" t="s">
        <v>171</v>
      </c>
      <c r="C138" s="66"/>
      <c r="D138" s="83">
        <f>+D139+D142+D147+D159+D151+D162</f>
        <v>13345000</v>
      </c>
      <c r="E138" s="67">
        <f>+D138/582091328*100</f>
        <v>2.2925955701576779</v>
      </c>
    </row>
    <row r="139" spans="1:5" ht="37.5">
      <c r="A139" s="44" t="s">
        <v>172</v>
      </c>
      <c r="B139" s="49" t="s">
        <v>173</v>
      </c>
      <c r="C139" s="1" t="s">
        <v>174</v>
      </c>
      <c r="D139" s="34">
        <f>D140</f>
        <v>20000</v>
      </c>
      <c r="E139" s="51">
        <f>+D139/582091328*100</f>
        <v>3.4358869541516344E-3</v>
      </c>
    </row>
    <row r="140" spans="1:5" ht="37.5">
      <c r="A140" s="44" t="s">
        <v>175</v>
      </c>
      <c r="B140" s="3" t="str">
        <f>B139</f>
        <v>Comisiones y gastos bancarios</v>
      </c>
      <c r="C140" s="1" t="s">
        <v>174</v>
      </c>
      <c r="D140" s="2">
        <v>20000</v>
      </c>
      <c r="E140" s="51">
        <f>+D140/582091328*100</f>
        <v>3.4358869541516344E-3</v>
      </c>
    </row>
    <row r="141" spans="1:5" ht="18.75">
      <c r="A141" s="46"/>
      <c r="B141" s="3"/>
      <c r="C141" s="1"/>
      <c r="D141" s="2"/>
      <c r="E141" s="38"/>
    </row>
    <row r="142" spans="1:5" ht="18.75">
      <c r="A142" s="44" t="s">
        <v>176</v>
      </c>
      <c r="B142" s="49" t="s">
        <v>177</v>
      </c>
      <c r="C142" s="1" t="s">
        <v>83</v>
      </c>
      <c r="D142" s="34">
        <f>SUM(D143:D145)</f>
        <v>725000</v>
      </c>
      <c r="E142" s="38">
        <f>+D142/582091328*100</f>
        <v>0.12455090208799675</v>
      </c>
    </row>
    <row r="143" spans="1:5" ht="18.75">
      <c r="A143" s="44" t="s">
        <v>178</v>
      </c>
      <c r="B143" s="3" t="s">
        <v>179</v>
      </c>
      <c r="C143" s="1" t="s">
        <v>83</v>
      </c>
      <c r="D143" s="2">
        <v>400000</v>
      </c>
      <c r="E143" s="38">
        <f>+D143/582091328*100</f>
        <v>6.8717739083032678E-2</v>
      </c>
    </row>
    <row r="144" spans="1:5" ht="18.75">
      <c r="A144" s="44" t="s">
        <v>180</v>
      </c>
      <c r="B144" s="3" t="s">
        <v>181</v>
      </c>
      <c r="C144" s="1" t="s">
        <v>83</v>
      </c>
      <c r="D144" s="2">
        <v>25000</v>
      </c>
      <c r="E144" s="38">
        <f>+D144/582091328*100</f>
        <v>4.2948586926895424E-3</v>
      </c>
    </row>
    <row r="145" spans="1:5" ht="18.75">
      <c r="A145" s="44" t="s">
        <v>182</v>
      </c>
      <c r="B145" s="3" t="s">
        <v>183</v>
      </c>
      <c r="C145" s="1" t="s">
        <v>83</v>
      </c>
      <c r="D145" s="2">
        <v>300000</v>
      </c>
      <c r="E145" s="38">
        <f>+D145/582091328*100</f>
        <v>5.1538304312274519E-2</v>
      </c>
    </row>
    <row r="146" spans="1:5" ht="18.75">
      <c r="A146" s="46"/>
      <c r="B146" s="3"/>
      <c r="C146" s="1"/>
      <c r="D146" s="2"/>
      <c r="E146" s="38"/>
    </row>
    <row r="147" spans="1:5" ht="18.75">
      <c r="A147" s="44" t="s">
        <v>184</v>
      </c>
      <c r="B147" s="49" t="s">
        <v>185</v>
      </c>
      <c r="C147" s="1"/>
      <c r="D147" s="34">
        <f>SUM(D148:D149)</f>
        <v>5500000</v>
      </c>
      <c r="E147" s="38">
        <f>+D147/582091328*100</f>
        <v>0.94486891239169946</v>
      </c>
    </row>
    <row r="148" spans="1:5" ht="18.75">
      <c r="A148" s="44" t="s">
        <v>186</v>
      </c>
      <c r="B148" s="3" t="s">
        <v>187</v>
      </c>
      <c r="C148" s="1" t="s">
        <v>188</v>
      </c>
      <c r="D148" s="2">
        <v>5000000</v>
      </c>
      <c r="E148" s="38">
        <f>+D148/582091328*100</f>
        <v>0.85897173853790865</v>
      </c>
    </row>
    <row r="149" spans="1:5" ht="18.75">
      <c r="A149" s="44" t="s">
        <v>189</v>
      </c>
      <c r="B149" s="3" t="s">
        <v>190</v>
      </c>
      <c r="C149" s="1" t="s">
        <v>188</v>
      </c>
      <c r="D149" s="2">
        <v>500000</v>
      </c>
      <c r="E149" s="38">
        <f>+D149/582091328*100</f>
        <v>8.5897173853790865E-2</v>
      </c>
    </row>
    <row r="150" spans="1:5" ht="18.75">
      <c r="A150" s="46"/>
      <c r="B150" s="3"/>
      <c r="C150" s="1"/>
      <c r="D150" s="2"/>
      <c r="E150" s="38"/>
    </row>
    <row r="151" spans="1:5" ht="56.25">
      <c r="A151" s="44" t="s">
        <v>191</v>
      </c>
      <c r="B151" s="49" t="s">
        <v>192</v>
      </c>
      <c r="C151" s="1" t="s">
        <v>193</v>
      </c>
      <c r="D151" s="34">
        <f>SUM(D152:D157)</f>
        <v>6700000</v>
      </c>
      <c r="E151" s="38">
        <f t="shared" ref="E151:E157" si="4">+D151/582091328*100</f>
        <v>1.1510221296407976</v>
      </c>
    </row>
    <row r="152" spans="1:5" ht="56.25">
      <c r="A152" s="44" t="s">
        <v>194</v>
      </c>
      <c r="B152" s="3" t="s">
        <v>195</v>
      </c>
      <c r="C152" s="1" t="s">
        <v>193</v>
      </c>
      <c r="D152" s="2">
        <v>1000000</v>
      </c>
      <c r="E152" s="38">
        <f t="shared" si="4"/>
        <v>0.17179434770758173</v>
      </c>
    </row>
    <row r="153" spans="1:5" ht="56.25">
      <c r="A153" s="44" t="s">
        <v>196</v>
      </c>
      <c r="B153" s="3" t="s">
        <v>197</v>
      </c>
      <c r="C153" s="1" t="s">
        <v>193</v>
      </c>
      <c r="D153" s="2">
        <v>2500000</v>
      </c>
      <c r="E153" s="38">
        <f t="shared" si="4"/>
        <v>0.42948586926895432</v>
      </c>
    </row>
    <row r="154" spans="1:5" ht="56.25">
      <c r="A154" s="44" t="s">
        <v>198</v>
      </c>
      <c r="B154" s="3" t="s">
        <v>199</v>
      </c>
      <c r="C154" s="1" t="s">
        <v>193</v>
      </c>
      <c r="D154" s="2">
        <v>500000</v>
      </c>
      <c r="E154" s="38">
        <f t="shared" si="4"/>
        <v>8.5897173853790865E-2</v>
      </c>
    </row>
    <row r="155" spans="1:5" ht="56.25">
      <c r="A155" s="44" t="s">
        <v>200</v>
      </c>
      <c r="B155" s="3" t="s">
        <v>201</v>
      </c>
      <c r="C155" s="1" t="s">
        <v>193</v>
      </c>
      <c r="D155" s="2">
        <v>500000</v>
      </c>
      <c r="E155" s="38">
        <f t="shared" si="4"/>
        <v>8.5897173853790865E-2</v>
      </c>
    </row>
    <row r="156" spans="1:5" ht="56.25">
      <c r="A156" s="44" t="s">
        <v>202</v>
      </c>
      <c r="B156" s="3" t="s">
        <v>203</v>
      </c>
      <c r="C156" s="1" t="s">
        <v>193</v>
      </c>
      <c r="D156" s="2">
        <v>200000</v>
      </c>
      <c r="E156" s="38">
        <f t="shared" si="4"/>
        <v>3.4358869541516339E-2</v>
      </c>
    </row>
    <row r="157" spans="1:5" ht="56.25">
      <c r="A157" s="44" t="s">
        <v>204</v>
      </c>
      <c r="B157" s="3" t="s">
        <v>205</v>
      </c>
      <c r="C157" s="1" t="s">
        <v>193</v>
      </c>
      <c r="D157" s="2">
        <v>2000000</v>
      </c>
      <c r="E157" s="38">
        <f t="shared" si="4"/>
        <v>0.34358869541516346</v>
      </c>
    </row>
    <row r="158" spans="1:5" ht="18.75">
      <c r="A158" s="46"/>
      <c r="B158" s="3"/>
      <c r="C158" s="1"/>
      <c r="D158" s="2"/>
      <c r="E158" s="38"/>
    </row>
    <row r="159" spans="1:5" ht="37.5">
      <c r="A159" s="44" t="s">
        <v>206</v>
      </c>
      <c r="B159" s="49" t="s">
        <v>207</v>
      </c>
      <c r="C159" s="1" t="s">
        <v>207</v>
      </c>
      <c r="D159" s="52">
        <f>D160</f>
        <v>200000</v>
      </c>
      <c r="E159" s="38">
        <f>+D159/582091328*100</f>
        <v>3.4358869541516339E-2</v>
      </c>
    </row>
    <row r="160" spans="1:5" ht="37.5">
      <c r="A160" s="44" t="s">
        <v>208</v>
      </c>
      <c r="B160" s="3" t="s">
        <v>209</v>
      </c>
      <c r="C160" s="1" t="s">
        <v>207</v>
      </c>
      <c r="D160" s="2">
        <v>200000</v>
      </c>
      <c r="E160" s="38">
        <f>+D160/582091328*100</f>
        <v>3.4358869541516339E-2</v>
      </c>
    </row>
    <row r="161" spans="1:5" ht="18.75">
      <c r="A161" s="46"/>
      <c r="B161" s="3"/>
      <c r="C161" s="1"/>
      <c r="D161" s="2"/>
      <c r="E161" s="38"/>
    </row>
    <row r="162" spans="1:5" ht="37.5">
      <c r="A162" s="44" t="s">
        <v>210</v>
      </c>
      <c r="B162" s="49" t="s">
        <v>211</v>
      </c>
      <c r="C162" s="1" t="s">
        <v>211</v>
      </c>
      <c r="D162" s="52">
        <f>D163</f>
        <v>200000</v>
      </c>
      <c r="E162" s="38">
        <f>+D162/582091328*100</f>
        <v>3.4358869541516339E-2</v>
      </c>
    </row>
    <row r="163" spans="1:5" ht="37.5">
      <c r="A163" s="44" t="s">
        <v>212</v>
      </c>
      <c r="B163" s="3" t="s">
        <v>213</v>
      </c>
      <c r="C163" s="1" t="s">
        <v>211</v>
      </c>
      <c r="D163" s="37">
        <v>200000</v>
      </c>
      <c r="E163" s="38">
        <f>+D163/582091328*100</f>
        <v>3.4358869541516339E-2</v>
      </c>
    </row>
    <row r="164" spans="1:5" ht="18.75">
      <c r="A164" s="50"/>
      <c r="B164" s="3"/>
      <c r="C164" s="1"/>
      <c r="D164" s="2"/>
      <c r="E164" s="38"/>
    </row>
    <row r="165" spans="1:5" ht="18.75">
      <c r="A165" s="68" t="s">
        <v>214</v>
      </c>
      <c r="B165" s="69" t="s">
        <v>215</v>
      </c>
      <c r="C165" s="66"/>
      <c r="D165" s="83">
        <f>+D166</f>
        <v>17000000</v>
      </c>
      <c r="E165" s="67">
        <f>+D165/582091328*100</f>
        <v>2.9205039110288893</v>
      </c>
    </row>
    <row r="166" spans="1:5" ht="37.5">
      <c r="A166" s="44" t="s">
        <v>216</v>
      </c>
      <c r="B166" s="49" t="s">
        <v>217</v>
      </c>
      <c r="C166" s="1" t="s">
        <v>217</v>
      </c>
      <c r="D166" s="53">
        <f>+D167</f>
        <v>17000000</v>
      </c>
      <c r="E166" s="38">
        <f>+D166/582091328*100</f>
        <v>2.9205039110288893</v>
      </c>
    </row>
    <row r="167" spans="1:5" ht="37.5">
      <c r="A167" s="44" t="s">
        <v>218</v>
      </c>
      <c r="B167" s="3" t="s">
        <v>217</v>
      </c>
      <c r="C167" s="1" t="s">
        <v>217</v>
      </c>
      <c r="D167" s="54">
        <v>17000000</v>
      </c>
      <c r="E167" s="38">
        <f>+D167/582091328*100</f>
        <v>2.9205039110288893</v>
      </c>
    </row>
    <row r="168" spans="1:5" ht="18.75">
      <c r="A168" s="5"/>
      <c r="B168" s="3"/>
      <c r="C168" s="1"/>
      <c r="D168" s="2"/>
      <c r="E168" s="38"/>
    </row>
    <row r="169" spans="1:5" ht="18.75">
      <c r="A169" s="77" t="s">
        <v>219</v>
      </c>
      <c r="B169" s="78" t="s">
        <v>220</v>
      </c>
      <c r="C169" s="71"/>
      <c r="D169" s="75">
        <f>+D170+D180+D187+D197+D201+D211+D227+D241</f>
        <v>25130000</v>
      </c>
      <c r="E169" s="76">
        <f>+D169/582091328*100</f>
        <v>4.317191957891529</v>
      </c>
    </row>
    <row r="170" spans="1:5" ht="37.5">
      <c r="A170" s="68" t="s">
        <v>221</v>
      </c>
      <c r="B170" s="65" t="s">
        <v>222</v>
      </c>
      <c r="C170" s="66"/>
      <c r="D170" s="70">
        <f>D171+D174+D177</f>
        <v>1750000</v>
      </c>
      <c r="E170" s="67">
        <f>+D170/582091328*100</f>
        <v>0.300640108488268</v>
      </c>
    </row>
    <row r="171" spans="1:5" ht="18.75">
      <c r="A171" s="44" t="s">
        <v>223</v>
      </c>
      <c r="B171" s="49" t="s">
        <v>224</v>
      </c>
      <c r="C171" s="1" t="s">
        <v>225</v>
      </c>
      <c r="D171" s="53">
        <f>+D172</f>
        <v>1500000</v>
      </c>
      <c r="E171" s="38">
        <f>+D171/582091328*100</f>
        <v>0.25769152156137259</v>
      </c>
    </row>
    <row r="172" spans="1:5" ht="18.75">
      <c r="A172" s="44" t="s">
        <v>226</v>
      </c>
      <c r="B172" s="3" t="str">
        <f>B171</f>
        <v>Alimentos y bebidas para persona</v>
      </c>
      <c r="C172" s="1" t="s">
        <v>225</v>
      </c>
      <c r="D172" s="54">
        <v>1500000</v>
      </c>
      <c r="E172" s="38">
        <f>+D172/582091328*100</f>
        <v>0.25769152156137259</v>
      </c>
    </row>
    <row r="173" spans="1:5" ht="18.75">
      <c r="A173" s="33"/>
      <c r="B173" s="3"/>
      <c r="C173" s="1"/>
      <c r="D173" s="54"/>
      <c r="E173" s="38"/>
    </row>
    <row r="174" spans="1:5" ht="37.5">
      <c r="A174" s="44" t="s">
        <v>227</v>
      </c>
      <c r="B174" s="49" t="s">
        <v>228</v>
      </c>
      <c r="C174" s="1" t="s">
        <v>229</v>
      </c>
      <c r="D174" s="34">
        <f>D175</f>
        <v>200000</v>
      </c>
      <c r="E174" s="38">
        <f>+D174/582091328*100</f>
        <v>3.4358869541516339E-2</v>
      </c>
    </row>
    <row r="175" spans="1:5" ht="37.5">
      <c r="A175" s="44" t="s">
        <v>230</v>
      </c>
      <c r="B175" s="3" t="s">
        <v>231</v>
      </c>
      <c r="C175" s="1" t="s">
        <v>229</v>
      </c>
      <c r="D175" s="2">
        <v>200000</v>
      </c>
      <c r="E175" s="38">
        <f>+D175/582091328*100</f>
        <v>3.4358869541516339E-2</v>
      </c>
    </row>
    <row r="176" spans="1:5" ht="18.75">
      <c r="A176" s="44"/>
      <c r="B176" s="3"/>
      <c r="C176" s="1"/>
      <c r="D176" s="2"/>
      <c r="E176" s="38"/>
    </row>
    <row r="177" spans="1:5" ht="37.5">
      <c r="A177" s="44" t="s">
        <v>429</v>
      </c>
      <c r="B177" s="49" t="s">
        <v>428</v>
      </c>
      <c r="C177" s="1" t="s">
        <v>229</v>
      </c>
      <c r="D177" s="34">
        <f>+D178</f>
        <v>50000</v>
      </c>
      <c r="E177" s="38">
        <f t="shared" ref="E177:E178" si="5">+D177/582091328*100</f>
        <v>8.5897173853790847E-3</v>
      </c>
    </row>
    <row r="178" spans="1:5" ht="37.5">
      <c r="A178" s="44" t="s">
        <v>430</v>
      </c>
      <c r="B178" s="3" t="s">
        <v>428</v>
      </c>
      <c r="C178" s="1" t="s">
        <v>229</v>
      </c>
      <c r="D178" s="2">
        <v>50000</v>
      </c>
      <c r="E178" s="38">
        <f t="shared" si="5"/>
        <v>8.5897173853790847E-3</v>
      </c>
    </row>
    <row r="179" spans="1:5" ht="18.75">
      <c r="A179" s="5"/>
      <c r="B179" s="3"/>
      <c r="C179" s="1"/>
      <c r="D179" s="2"/>
      <c r="E179" s="38"/>
    </row>
    <row r="180" spans="1:5" ht="18.75">
      <c r="A180" s="68" t="s">
        <v>232</v>
      </c>
      <c r="B180" s="65" t="s">
        <v>233</v>
      </c>
      <c r="C180" s="66"/>
      <c r="D180" s="83">
        <f>+D181+D184</f>
        <v>1600000</v>
      </c>
      <c r="E180" s="67">
        <f>+D180/582091328*100</f>
        <v>0.27487095633213071</v>
      </c>
    </row>
    <row r="181" spans="1:5" ht="18.75">
      <c r="A181" s="44" t="s">
        <v>234</v>
      </c>
      <c r="B181" s="49" t="s">
        <v>235</v>
      </c>
      <c r="C181" s="1" t="s">
        <v>235</v>
      </c>
      <c r="D181" s="34">
        <f>D182</f>
        <v>100000</v>
      </c>
      <c r="E181" s="38">
        <f>+D181/582091328*100</f>
        <v>1.7179434770758169E-2</v>
      </c>
    </row>
    <row r="182" spans="1:5" ht="18.75">
      <c r="A182" s="44" t="s">
        <v>236</v>
      </c>
      <c r="B182" s="3" t="str">
        <f>B181</f>
        <v>Acabados textiles</v>
      </c>
      <c r="C182" s="1" t="s">
        <v>235</v>
      </c>
      <c r="D182" s="2">
        <v>100000</v>
      </c>
      <c r="E182" s="38">
        <f>+D182/582091328*100</f>
        <v>1.7179434770758169E-2</v>
      </c>
    </row>
    <row r="183" spans="1:5" ht="18.75">
      <c r="A183" s="46"/>
      <c r="B183" s="3"/>
      <c r="C183" s="1"/>
      <c r="D183" s="2"/>
      <c r="E183" s="38"/>
    </row>
    <row r="184" spans="1:5" ht="37.5">
      <c r="A184" s="44" t="s">
        <v>237</v>
      </c>
      <c r="B184" s="49" t="s">
        <v>238</v>
      </c>
      <c r="C184" s="1" t="s">
        <v>239</v>
      </c>
      <c r="D184" s="34">
        <f>D185</f>
        <v>1500000</v>
      </c>
      <c r="E184" s="38">
        <f>+D184/582091328*100</f>
        <v>0.25769152156137259</v>
      </c>
    </row>
    <row r="185" spans="1:5" ht="37.5">
      <c r="A185" s="44" t="s">
        <v>240</v>
      </c>
      <c r="B185" s="3" t="str">
        <f>B184</f>
        <v>Prendas de vestir</v>
      </c>
      <c r="C185" s="1" t="s">
        <v>239</v>
      </c>
      <c r="D185" s="2">
        <v>1500000</v>
      </c>
      <c r="E185" s="38">
        <f>+D185/582091328*100</f>
        <v>0.25769152156137259</v>
      </c>
    </row>
    <row r="186" spans="1:5" ht="18.75">
      <c r="A186" s="5"/>
      <c r="B186" s="3"/>
      <c r="C186" s="1"/>
      <c r="D186" s="2"/>
      <c r="E186" s="38"/>
    </row>
    <row r="187" spans="1:5" ht="37.5">
      <c r="A187" s="68" t="s">
        <v>241</v>
      </c>
      <c r="B187" s="69" t="s">
        <v>242</v>
      </c>
      <c r="C187" s="66"/>
      <c r="D187" s="83">
        <f>+D188+D191+D194</f>
        <v>2270000</v>
      </c>
      <c r="E187" s="67">
        <f>+D187/582091328*100</f>
        <v>0.38997316929621051</v>
      </c>
    </row>
    <row r="188" spans="1:5" ht="37.5">
      <c r="A188" s="44" t="s">
        <v>243</v>
      </c>
      <c r="B188" s="49" t="s">
        <v>244</v>
      </c>
      <c r="C188" s="1" t="s">
        <v>245</v>
      </c>
      <c r="D188" s="34">
        <f>D189</f>
        <v>200000</v>
      </c>
      <c r="E188" s="38">
        <f>+D188/582091328*100</f>
        <v>3.4358869541516339E-2</v>
      </c>
    </row>
    <row r="189" spans="1:5" ht="37.5">
      <c r="A189" s="44" t="s">
        <v>246</v>
      </c>
      <c r="B189" s="3" t="str">
        <f>B188</f>
        <v>Papel de escritorio</v>
      </c>
      <c r="C189" s="1" t="s">
        <v>245</v>
      </c>
      <c r="D189" s="2">
        <v>200000</v>
      </c>
      <c r="E189" s="38">
        <f>+D189/582091328*100</f>
        <v>3.4358869541516339E-2</v>
      </c>
    </row>
    <row r="190" spans="1:5" ht="18.75">
      <c r="A190" s="46"/>
      <c r="B190" s="3"/>
      <c r="C190" s="1"/>
      <c r="D190" s="2"/>
      <c r="E190" s="38"/>
    </row>
    <row r="191" spans="1:5" ht="37.5">
      <c r="A191" s="44" t="s">
        <v>247</v>
      </c>
      <c r="B191" s="49" t="s">
        <v>248</v>
      </c>
      <c r="C191" s="1" t="s">
        <v>245</v>
      </c>
      <c r="D191" s="34">
        <f>D192</f>
        <v>2000000</v>
      </c>
      <c r="E191" s="38">
        <f>+D191/582091328*100</f>
        <v>0.34358869541516346</v>
      </c>
    </row>
    <row r="192" spans="1:5" ht="37.5">
      <c r="A192" s="44" t="s">
        <v>249</v>
      </c>
      <c r="B192" s="3" t="str">
        <f>B191</f>
        <v>Productos de papel y cartón</v>
      </c>
      <c r="C192" s="1" t="s">
        <v>245</v>
      </c>
      <c r="D192" s="2">
        <v>2000000</v>
      </c>
      <c r="E192" s="38">
        <f>+D192/582091328*100</f>
        <v>0.34358869541516346</v>
      </c>
    </row>
    <row r="193" spans="1:5" ht="18.75">
      <c r="A193" s="46"/>
      <c r="B193" s="3"/>
      <c r="C193" s="1"/>
      <c r="D193" s="2"/>
      <c r="E193" s="38"/>
    </row>
    <row r="194" spans="1:5" ht="18.75">
      <c r="A194" s="44" t="s">
        <v>250</v>
      </c>
      <c r="B194" s="49" t="s">
        <v>251</v>
      </c>
      <c r="C194" s="1" t="s">
        <v>252</v>
      </c>
      <c r="D194" s="34">
        <f>D195</f>
        <v>70000</v>
      </c>
      <c r="E194" s="38">
        <f>+D194/582091328*100</f>
        <v>1.202560433953072E-2</v>
      </c>
    </row>
    <row r="195" spans="1:5" ht="18.75">
      <c r="A195" s="44" t="s">
        <v>253</v>
      </c>
      <c r="B195" s="3" t="str">
        <f>B194</f>
        <v>Libros, revistas y periodicos</v>
      </c>
      <c r="C195" s="1" t="s">
        <v>252</v>
      </c>
      <c r="D195" s="2">
        <v>70000</v>
      </c>
      <c r="E195" s="38">
        <f>+D195/582091328*100</f>
        <v>1.202560433953072E-2</v>
      </c>
    </row>
    <row r="196" spans="1:5" ht="18.75">
      <c r="A196" s="5"/>
      <c r="B196" s="3"/>
      <c r="C196" s="1"/>
      <c r="D196" s="2"/>
      <c r="E196" s="38"/>
    </row>
    <row r="197" spans="1:5" ht="18.75">
      <c r="A197" s="68" t="s">
        <v>254</v>
      </c>
      <c r="B197" s="65" t="s">
        <v>255</v>
      </c>
      <c r="C197" s="66"/>
      <c r="D197" s="83">
        <f>D198</f>
        <v>50000</v>
      </c>
      <c r="E197" s="67">
        <f>+D197/582091328*100</f>
        <v>8.5897173853790847E-3</v>
      </c>
    </row>
    <row r="198" spans="1:5" ht="18.75">
      <c r="A198" s="44" t="s">
        <v>256</v>
      </c>
      <c r="B198" s="49" t="s">
        <v>257</v>
      </c>
      <c r="C198" s="1" t="s">
        <v>258</v>
      </c>
      <c r="D198" s="52">
        <v>50000</v>
      </c>
      <c r="E198" s="38">
        <f>+D198/582091328*100</f>
        <v>8.5897173853790847E-3</v>
      </c>
    </row>
    <row r="199" spans="1:5" ht="18.75">
      <c r="A199" s="44" t="s">
        <v>259</v>
      </c>
      <c r="B199" s="3" t="str">
        <f>B198</f>
        <v>Productos medicinales para uso humano</v>
      </c>
      <c r="C199" s="1" t="s">
        <v>258</v>
      </c>
      <c r="D199" s="2">
        <v>50000</v>
      </c>
      <c r="E199" s="38">
        <f>+D199/582091328*100</f>
        <v>8.5897173853790847E-3</v>
      </c>
    </row>
    <row r="200" spans="1:5" ht="18.75">
      <c r="A200" s="5"/>
      <c r="B200" s="3"/>
      <c r="C200" s="1"/>
      <c r="D200" s="2"/>
      <c r="E200" s="38"/>
    </row>
    <row r="201" spans="1:5" ht="37.5">
      <c r="A201" s="68" t="s">
        <v>260</v>
      </c>
      <c r="B201" s="65" t="s">
        <v>261</v>
      </c>
      <c r="C201" s="66"/>
      <c r="D201" s="83">
        <f>+D202+D205+D208</f>
        <v>1020000</v>
      </c>
      <c r="E201" s="67">
        <f>+D201/582091328*100</f>
        <v>0.17523023466173338</v>
      </c>
    </row>
    <row r="202" spans="1:5" ht="37.5">
      <c r="A202" s="44" t="s">
        <v>262</v>
      </c>
      <c r="B202" s="49" t="s">
        <v>263</v>
      </c>
      <c r="C202" s="1" t="s">
        <v>264</v>
      </c>
      <c r="D202" s="34">
        <f>D203</f>
        <v>400000</v>
      </c>
      <c r="E202" s="38">
        <f>+D202/582091328*100</f>
        <v>6.8717739083032678E-2</v>
      </c>
    </row>
    <row r="203" spans="1:5" ht="37.5">
      <c r="A203" s="44" t="s">
        <v>265</v>
      </c>
      <c r="B203" s="3" t="str">
        <f>B202</f>
        <v>Llantas y neumaticos</v>
      </c>
      <c r="C203" s="1" t="s">
        <v>264</v>
      </c>
      <c r="D203" s="2">
        <v>400000</v>
      </c>
      <c r="E203" s="38">
        <f>+D203/582091328*100</f>
        <v>6.8717739083032678E-2</v>
      </c>
    </row>
    <row r="204" spans="1:5" ht="18.75">
      <c r="A204" s="46"/>
      <c r="B204" s="3"/>
      <c r="C204" s="1"/>
      <c r="D204" s="2"/>
      <c r="E204" s="38"/>
    </row>
    <row r="205" spans="1:5" ht="18.75">
      <c r="A205" s="44" t="s">
        <v>266</v>
      </c>
      <c r="B205" s="49" t="s">
        <v>267</v>
      </c>
      <c r="C205" s="1" t="s">
        <v>267</v>
      </c>
      <c r="D205" s="34">
        <f>D206</f>
        <v>20000</v>
      </c>
      <c r="E205" s="38">
        <f t="shared" ref="E205" si="6">+D205/582091328*100</f>
        <v>3.4358869541516344E-3</v>
      </c>
    </row>
    <row r="206" spans="1:5" ht="18.75">
      <c r="A206" s="44" t="s">
        <v>268</v>
      </c>
      <c r="B206" s="3" t="str">
        <f>B205</f>
        <v>Articulos de caucho</v>
      </c>
      <c r="C206" s="1" t="s">
        <v>267</v>
      </c>
      <c r="D206" s="2">
        <v>20000</v>
      </c>
      <c r="E206" s="38">
        <f>+D206/582091328*100</f>
        <v>3.4358869541516344E-3</v>
      </c>
    </row>
    <row r="207" spans="1:5" ht="18.75">
      <c r="A207" s="46"/>
      <c r="B207" s="3"/>
      <c r="C207" s="1"/>
      <c r="D207" s="2"/>
      <c r="E207" s="38"/>
    </row>
    <row r="208" spans="1:5" ht="18.75">
      <c r="A208" s="44" t="s">
        <v>269</v>
      </c>
      <c r="B208" s="49" t="s">
        <v>270</v>
      </c>
      <c r="C208" s="1" t="s">
        <v>270</v>
      </c>
      <c r="D208" s="34">
        <f>D209</f>
        <v>600000</v>
      </c>
      <c r="E208" s="38">
        <f>+D208/582091328*100</f>
        <v>0.10307660862454904</v>
      </c>
    </row>
    <row r="209" spans="1:5" ht="18.75">
      <c r="A209" s="44" t="s">
        <v>271</v>
      </c>
      <c r="B209" s="3" t="str">
        <f>B208</f>
        <v>Articulos de plastico</v>
      </c>
      <c r="C209" s="1" t="s">
        <v>270</v>
      </c>
      <c r="D209" s="2">
        <v>600000</v>
      </c>
      <c r="E209" s="38">
        <f>+D209/582091328*100</f>
        <v>0.10307660862454904</v>
      </c>
    </row>
    <row r="210" spans="1:5" ht="18.75">
      <c r="A210" s="5"/>
      <c r="B210" s="3"/>
      <c r="C210" s="1"/>
      <c r="D210" s="2"/>
      <c r="E210" s="38"/>
    </row>
    <row r="211" spans="1:5" ht="37.5">
      <c r="A211" s="68" t="s">
        <v>272</v>
      </c>
      <c r="B211" s="65" t="s">
        <v>273</v>
      </c>
      <c r="C211" s="66"/>
      <c r="D211" s="83">
        <f>D212+D216+D220+D224</f>
        <v>785000</v>
      </c>
      <c r="E211" s="67">
        <f>+D211/582091328*100</f>
        <v>0.13485856295045165</v>
      </c>
    </row>
    <row r="212" spans="1:5" ht="37.5">
      <c r="A212" s="44" t="s">
        <v>274</v>
      </c>
      <c r="B212" s="49" t="s">
        <v>275</v>
      </c>
      <c r="C212" s="1"/>
      <c r="D212" s="34">
        <f>D213+D214</f>
        <v>100000</v>
      </c>
      <c r="E212" s="38">
        <f>+D212/582091328*100</f>
        <v>1.7179434770758169E-2</v>
      </c>
    </row>
    <row r="213" spans="1:5" ht="18.75">
      <c r="A213" s="44" t="s">
        <v>276</v>
      </c>
      <c r="B213" s="3" t="s">
        <v>277</v>
      </c>
      <c r="C213" s="1" t="s">
        <v>277</v>
      </c>
      <c r="D213" s="2">
        <v>50000</v>
      </c>
      <c r="E213" s="38">
        <f>+D213/582091328*100</f>
        <v>8.5897173853790847E-3</v>
      </c>
    </row>
    <row r="214" spans="1:5" ht="18.75">
      <c r="A214" s="44" t="s">
        <v>431</v>
      </c>
      <c r="B214" s="3" t="s">
        <v>432</v>
      </c>
      <c r="C214" s="1" t="s">
        <v>433</v>
      </c>
      <c r="D214" s="2">
        <v>50000</v>
      </c>
      <c r="E214" s="38"/>
    </row>
    <row r="215" spans="1:5" ht="18.75">
      <c r="A215" s="46"/>
      <c r="B215" s="3"/>
      <c r="C215" s="1"/>
      <c r="D215" s="2"/>
      <c r="E215" s="38"/>
    </row>
    <row r="216" spans="1:5" ht="18.75">
      <c r="A216" s="44" t="s">
        <v>278</v>
      </c>
      <c r="B216" s="49" t="s">
        <v>279</v>
      </c>
      <c r="C216" s="1"/>
      <c r="D216" s="34">
        <f>+D217+D218</f>
        <v>160000</v>
      </c>
      <c r="E216" s="38">
        <f>+D216/582091328*100</f>
        <v>2.7487095633213075E-2</v>
      </c>
    </row>
    <row r="217" spans="1:5" ht="18.75">
      <c r="A217" s="44" t="s">
        <v>280</v>
      </c>
      <c r="B217" s="3" t="s">
        <v>281</v>
      </c>
      <c r="C217" s="1" t="s">
        <v>281</v>
      </c>
      <c r="D217" s="2">
        <v>60000</v>
      </c>
      <c r="E217" s="38">
        <f t="shared" ref="E217:E218" si="7">+D217/582091328*100</f>
        <v>1.0307660862454904E-2</v>
      </c>
    </row>
    <row r="218" spans="1:5" ht="18.75">
      <c r="A218" s="44" t="s">
        <v>435</v>
      </c>
      <c r="B218" s="3" t="s">
        <v>434</v>
      </c>
      <c r="C218" s="3" t="s">
        <v>434</v>
      </c>
      <c r="D218" s="2">
        <v>100000</v>
      </c>
      <c r="E218" s="38">
        <f t="shared" si="7"/>
        <v>1.7179434770758169E-2</v>
      </c>
    </row>
    <row r="219" spans="1:5" ht="18.75">
      <c r="A219" s="46"/>
      <c r="B219" s="3"/>
      <c r="C219" s="1"/>
      <c r="D219" s="2"/>
      <c r="E219" s="38"/>
    </row>
    <row r="220" spans="1:5" ht="18.75">
      <c r="A220" s="44" t="s">
        <v>282</v>
      </c>
      <c r="B220" s="49" t="s">
        <v>283</v>
      </c>
      <c r="C220" s="1"/>
      <c r="D220" s="34">
        <f>+D222+D221</f>
        <v>500000</v>
      </c>
      <c r="E220" s="38">
        <f>+D220/582091328*100</f>
        <v>8.5897173853790865E-2</v>
      </c>
    </row>
    <row r="221" spans="1:5" ht="18.75">
      <c r="A221" s="44" t="s">
        <v>436</v>
      </c>
      <c r="B221" s="3" t="s">
        <v>437</v>
      </c>
      <c r="C221" s="3" t="s">
        <v>437</v>
      </c>
      <c r="D221" s="2">
        <v>200000</v>
      </c>
      <c r="E221" s="38">
        <f t="shared" ref="E221:E225" si="8">+D221/582091328*100</f>
        <v>3.4358869541516339E-2</v>
      </c>
    </row>
    <row r="222" spans="1:5" ht="18.75">
      <c r="A222" s="44" t="s">
        <v>284</v>
      </c>
      <c r="B222" s="3" t="s">
        <v>285</v>
      </c>
      <c r="C222" s="1" t="s">
        <v>285</v>
      </c>
      <c r="D222" s="2">
        <v>300000</v>
      </c>
      <c r="E222" s="38">
        <f t="shared" si="8"/>
        <v>5.1538304312274519E-2</v>
      </c>
    </row>
    <row r="223" spans="1:5" ht="18.75">
      <c r="A223" s="46"/>
      <c r="B223" s="3"/>
      <c r="C223" s="1"/>
      <c r="D223" s="2"/>
      <c r="E223" s="38"/>
    </row>
    <row r="224" spans="1:5" ht="37.5">
      <c r="A224" s="44" t="s">
        <v>286</v>
      </c>
      <c r="B224" s="49" t="s">
        <v>287</v>
      </c>
      <c r="C224" s="1" t="s">
        <v>288</v>
      </c>
      <c r="D224" s="34">
        <f>D225</f>
        <v>25000</v>
      </c>
      <c r="E224" s="38">
        <f t="shared" si="8"/>
        <v>4.2948586926895424E-3</v>
      </c>
    </row>
    <row r="225" spans="1:5" ht="18.75">
      <c r="A225" s="44" t="s">
        <v>289</v>
      </c>
      <c r="B225" s="3" t="s">
        <v>290</v>
      </c>
      <c r="C225" s="1"/>
      <c r="D225" s="2">
        <v>25000</v>
      </c>
      <c r="E225" s="38">
        <f t="shared" si="8"/>
        <v>4.2948586926895424E-3</v>
      </c>
    </row>
    <row r="226" spans="1:5" ht="18.75">
      <c r="A226" s="5"/>
      <c r="B226" s="3"/>
      <c r="C226" s="1"/>
      <c r="D226" s="2"/>
      <c r="E226" s="38"/>
    </row>
    <row r="227" spans="1:5" ht="37.5">
      <c r="A227" s="68" t="s">
        <v>291</v>
      </c>
      <c r="B227" s="65" t="s">
        <v>292</v>
      </c>
      <c r="C227" s="66"/>
      <c r="D227" s="83">
        <f>D228+D235</f>
        <v>8405000</v>
      </c>
      <c r="E227" s="67">
        <f t="shared" ref="E227:E233" si="9">+D227/582091328*100</f>
        <v>1.4439314924822244</v>
      </c>
    </row>
    <row r="228" spans="1:5" ht="18.75">
      <c r="A228" s="44" t="s">
        <v>293</v>
      </c>
      <c r="B228" s="48" t="s">
        <v>294</v>
      </c>
      <c r="C228" s="1"/>
      <c r="D228" s="34">
        <f>D229+D230+D231+D232+D233</f>
        <v>7975000</v>
      </c>
      <c r="E228" s="38">
        <f t="shared" si="9"/>
        <v>1.3700599229679642</v>
      </c>
    </row>
    <row r="229" spans="1:5" ht="37.5">
      <c r="A229" s="44" t="s">
        <v>295</v>
      </c>
      <c r="B229" s="3" t="s">
        <v>296</v>
      </c>
      <c r="C229" s="1" t="s">
        <v>264</v>
      </c>
      <c r="D229" s="2">
        <v>7000000</v>
      </c>
      <c r="E229" s="38">
        <f t="shared" si="9"/>
        <v>1.202560433953072</v>
      </c>
    </row>
    <row r="230" spans="1:5" ht="37.5">
      <c r="A230" s="44" t="s">
        <v>297</v>
      </c>
      <c r="B230" s="3" t="s">
        <v>298</v>
      </c>
      <c r="C230" s="1" t="s">
        <v>264</v>
      </c>
      <c r="D230" s="2">
        <v>700000</v>
      </c>
      <c r="E230" s="38">
        <f t="shared" si="9"/>
        <v>0.12025604339530721</v>
      </c>
    </row>
    <row r="231" spans="1:5" ht="37.5">
      <c r="A231" s="44" t="s">
        <v>299</v>
      </c>
      <c r="B231" s="3" t="s">
        <v>300</v>
      </c>
      <c r="C231" s="1" t="s">
        <v>264</v>
      </c>
      <c r="D231" s="2">
        <v>50000</v>
      </c>
      <c r="E231" s="38">
        <f t="shared" si="9"/>
        <v>8.5897173853790847E-3</v>
      </c>
    </row>
    <row r="232" spans="1:5" ht="37.5">
      <c r="A232" s="44" t="s">
        <v>301</v>
      </c>
      <c r="B232" s="3" t="s">
        <v>302</v>
      </c>
      <c r="C232" s="1" t="s">
        <v>264</v>
      </c>
      <c r="D232" s="2">
        <v>200000</v>
      </c>
      <c r="E232" s="38">
        <f t="shared" si="9"/>
        <v>3.4358869541516339E-2</v>
      </c>
    </row>
    <row r="233" spans="1:5" ht="37.5">
      <c r="A233" s="44" t="s">
        <v>303</v>
      </c>
      <c r="B233" s="3" t="s">
        <v>304</v>
      </c>
      <c r="C233" s="1" t="s">
        <v>264</v>
      </c>
      <c r="D233" s="2">
        <v>25000</v>
      </c>
      <c r="E233" s="38">
        <f t="shared" si="9"/>
        <v>4.2948586926895424E-3</v>
      </c>
    </row>
    <row r="234" spans="1:5" ht="18.75">
      <c r="A234" s="46"/>
      <c r="B234" s="3"/>
      <c r="C234" s="1"/>
      <c r="D234" s="2"/>
      <c r="E234" s="38"/>
    </row>
    <row r="235" spans="1:5" ht="18.75">
      <c r="A235" s="44" t="s">
        <v>305</v>
      </c>
      <c r="B235" s="49" t="s">
        <v>306</v>
      </c>
      <c r="C235" s="1" t="s">
        <v>307</v>
      </c>
      <c r="D235" s="34">
        <f>+SUM(D236:D239)</f>
        <v>430000</v>
      </c>
      <c r="E235" s="38">
        <f>+D235/582091328*100</f>
        <v>7.3871569514260133E-2</v>
      </c>
    </row>
    <row r="236" spans="1:5" ht="18.75">
      <c r="A236" s="44" t="s">
        <v>308</v>
      </c>
      <c r="B236" s="3" t="s">
        <v>309</v>
      </c>
      <c r="C236" s="1" t="s">
        <v>307</v>
      </c>
      <c r="D236" s="2">
        <v>70000</v>
      </c>
      <c r="E236" s="38">
        <f>+D236/582091328*100</f>
        <v>1.202560433953072E-2</v>
      </c>
    </row>
    <row r="237" spans="1:5" ht="18.75">
      <c r="A237" s="44" t="s">
        <v>310</v>
      </c>
      <c r="B237" s="3" t="s">
        <v>311</v>
      </c>
      <c r="C237" s="1" t="s">
        <v>307</v>
      </c>
      <c r="D237" s="2">
        <v>10000</v>
      </c>
      <c r="E237" s="38">
        <f>+D237/582091328*100</f>
        <v>1.7179434770758172E-3</v>
      </c>
    </row>
    <row r="238" spans="1:5" ht="37.5">
      <c r="A238" s="44" t="s">
        <v>312</v>
      </c>
      <c r="B238" s="3" t="s">
        <v>313</v>
      </c>
      <c r="C238" s="1" t="s">
        <v>307</v>
      </c>
      <c r="D238" s="2">
        <v>300000</v>
      </c>
      <c r="E238" s="38">
        <f>+D238/582091328*100</f>
        <v>5.1538304312274519E-2</v>
      </c>
    </row>
    <row r="239" spans="1:5" ht="18.75">
      <c r="A239" s="44" t="s">
        <v>438</v>
      </c>
      <c r="B239" s="3" t="s">
        <v>439</v>
      </c>
      <c r="C239" s="1" t="s">
        <v>307</v>
      </c>
      <c r="D239" s="2">
        <v>50000</v>
      </c>
      <c r="E239" s="38">
        <f>+D239/582091328*100</f>
        <v>8.5897173853790847E-3</v>
      </c>
    </row>
    <row r="240" spans="1:5" ht="18.75">
      <c r="A240" s="5"/>
      <c r="B240" s="3"/>
      <c r="C240" s="1"/>
      <c r="D240" s="2"/>
      <c r="E240" s="38"/>
    </row>
    <row r="241" spans="1:5" ht="18.75">
      <c r="A241" s="68" t="s">
        <v>314</v>
      </c>
      <c r="B241" s="65" t="s">
        <v>315</v>
      </c>
      <c r="C241" s="66"/>
      <c r="D241" s="83">
        <f>D242+D245+D251+D254+D261+D248+D257</f>
        <v>9250000</v>
      </c>
      <c r="E241" s="67">
        <f>+D241/582091328*100</f>
        <v>1.589097716295131</v>
      </c>
    </row>
    <row r="242" spans="1:5" ht="37.5">
      <c r="A242" s="44" t="s">
        <v>316</v>
      </c>
      <c r="B242" s="49" t="s">
        <v>317</v>
      </c>
      <c r="C242" s="1" t="s">
        <v>245</v>
      </c>
      <c r="D242" s="34">
        <f>D243</f>
        <v>1000000</v>
      </c>
      <c r="E242" s="38">
        <f>+D242/582091328*100</f>
        <v>0.17179434770758173</v>
      </c>
    </row>
    <row r="243" spans="1:5" ht="37.5">
      <c r="A243" s="44" t="s">
        <v>318</v>
      </c>
      <c r="B243" s="3" t="str">
        <f>B242</f>
        <v>Material para limpieza</v>
      </c>
      <c r="C243" s="1" t="s">
        <v>245</v>
      </c>
      <c r="D243" s="2">
        <v>1000000</v>
      </c>
      <c r="E243" s="38">
        <f>+D243/582091328*100</f>
        <v>0.17179434770758173</v>
      </c>
    </row>
    <row r="244" spans="1:5" ht="18.75">
      <c r="A244" s="46"/>
      <c r="B244" s="3"/>
      <c r="C244" s="1"/>
      <c r="D244" s="2"/>
      <c r="E244" s="38"/>
    </row>
    <row r="245" spans="1:5" ht="37.5">
      <c r="A245" s="44" t="s">
        <v>319</v>
      </c>
      <c r="B245" s="49" t="s">
        <v>320</v>
      </c>
      <c r="C245" s="1" t="s">
        <v>245</v>
      </c>
      <c r="D245" s="34">
        <f>D246</f>
        <v>3000000</v>
      </c>
      <c r="E245" s="38">
        <f>+D245/582091328*100</f>
        <v>0.51538304312274519</v>
      </c>
    </row>
    <row r="246" spans="1:5" ht="37.5">
      <c r="A246" s="44" t="s">
        <v>321</v>
      </c>
      <c r="B246" s="3" t="str">
        <f>B245</f>
        <v>Utiles de escritorio, oficina, informatica y de enseñanza</v>
      </c>
      <c r="C246" s="1" t="s">
        <v>245</v>
      </c>
      <c r="D246" s="2">
        <v>3000000</v>
      </c>
      <c r="E246" s="38">
        <f>+D246/582091328*100</f>
        <v>0.51538304312274519</v>
      </c>
    </row>
    <row r="247" spans="1:5" ht="18.75">
      <c r="A247" s="44"/>
      <c r="B247" s="3"/>
      <c r="C247" s="1"/>
      <c r="D247" s="2"/>
      <c r="E247" s="38"/>
    </row>
    <row r="248" spans="1:5" ht="56.25">
      <c r="A248" s="44" t="s">
        <v>441</v>
      </c>
      <c r="B248" s="49" t="s">
        <v>440</v>
      </c>
      <c r="C248" s="3" t="s">
        <v>443</v>
      </c>
      <c r="D248" s="34">
        <f>+D249</f>
        <v>100000</v>
      </c>
      <c r="E248" s="38">
        <f t="shared" ref="E248:E249" si="10">+D248/582091328*100</f>
        <v>1.7179434770758169E-2</v>
      </c>
    </row>
    <row r="249" spans="1:5" ht="56.25">
      <c r="A249" s="44" t="s">
        <v>442</v>
      </c>
      <c r="B249" s="3" t="str">
        <f>B248</f>
        <v>Utiles menores médicos, quirúgicos o de labortorio</v>
      </c>
      <c r="C249" s="3" t="str">
        <f>C248</f>
        <v>Utiles médicos, quirúgicos o de labortorio</v>
      </c>
      <c r="D249" s="2">
        <v>100000</v>
      </c>
      <c r="E249" s="38">
        <f t="shared" si="10"/>
        <v>1.7179434770758169E-2</v>
      </c>
    </row>
    <row r="250" spans="1:5" ht="18.75">
      <c r="A250" s="46"/>
      <c r="B250" s="3"/>
      <c r="C250" s="1"/>
      <c r="D250" s="2"/>
      <c r="E250" s="38"/>
    </row>
    <row r="251" spans="1:5" ht="18.75">
      <c r="A251" s="44" t="s">
        <v>322</v>
      </c>
      <c r="B251" s="49" t="s">
        <v>323</v>
      </c>
      <c r="C251" s="1" t="s">
        <v>258</v>
      </c>
      <c r="D251" s="34">
        <f>D252</f>
        <v>200000</v>
      </c>
      <c r="E251" s="38">
        <f>+D251/582091328*100</f>
        <v>3.4358869541516339E-2</v>
      </c>
    </row>
    <row r="252" spans="1:5" ht="18.75">
      <c r="A252" s="44" t="s">
        <v>324</v>
      </c>
      <c r="B252" s="3" t="str">
        <f>B251</f>
        <v>Utiles de cocina y comedor</v>
      </c>
      <c r="C252" s="1" t="s">
        <v>258</v>
      </c>
      <c r="D252" s="2">
        <v>200000</v>
      </c>
      <c r="E252" s="38">
        <f>+D252/582091328*100</f>
        <v>3.4358869541516339E-2</v>
      </c>
    </row>
    <row r="253" spans="1:5" ht="18.75">
      <c r="A253" s="46"/>
      <c r="B253" s="3"/>
      <c r="C253" s="1"/>
      <c r="D253" s="2"/>
      <c r="E253" s="38"/>
    </row>
    <row r="254" spans="1:5" ht="18.75">
      <c r="A254" s="44" t="s">
        <v>325</v>
      </c>
      <c r="B254" s="49" t="s">
        <v>326</v>
      </c>
      <c r="C254" s="1" t="s">
        <v>327</v>
      </c>
      <c r="D254" s="34">
        <f>D255</f>
        <v>600000</v>
      </c>
      <c r="E254" s="38">
        <f>+D254/582091328*100</f>
        <v>0.10307660862454904</v>
      </c>
    </row>
    <row r="255" spans="1:5" ht="18.75">
      <c r="A255" s="44" t="s">
        <v>328</v>
      </c>
      <c r="B255" s="3" t="str">
        <f>B254</f>
        <v>Productos electricos y afines</v>
      </c>
      <c r="C255" s="1" t="s">
        <v>327</v>
      </c>
      <c r="D255" s="2">
        <v>600000</v>
      </c>
      <c r="E255" s="38">
        <f>+D255/582091328*100</f>
        <v>0.10307660862454904</v>
      </c>
    </row>
    <row r="256" spans="1:5" ht="18.75">
      <c r="A256" s="44"/>
      <c r="B256" s="3"/>
      <c r="C256" s="1"/>
      <c r="D256" s="2"/>
      <c r="E256" s="38"/>
    </row>
    <row r="257" spans="1:5" ht="37.5">
      <c r="A257" s="44" t="s">
        <v>444</v>
      </c>
      <c r="B257" s="49" t="s">
        <v>445</v>
      </c>
      <c r="C257" s="3" t="s">
        <v>445</v>
      </c>
      <c r="D257" s="34">
        <f>+D258+D259</f>
        <v>150000</v>
      </c>
      <c r="E257" s="38">
        <f t="shared" ref="E257:E259" si="11">+D257/582091328*100</f>
        <v>2.5769152156137259E-2</v>
      </c>
    </row>
    <row r="258" spans="1:5" ht="37.5">
      <c r="A258" s="44" t="s">
        <v>446</v>
      </c>
      <c r="B258" s="3" t="s">
        <v>447</v>
      </c>
      <c r="C258" s="3" t="s">
        <v>445</v>
      </c>
      <c r="D258" s="2">
        <v>100000</v>
      </c>
      <c r="E258" s="38">
        <f t="shared" si="11"/>
        <v>1.7179434770758169E-2</v>
      </c>
    </row>
    <row r="259" spans="1:5" ht="37.5">
      <c r="A259" s="44" t="s">
        <v>449</v>
      </c>
      <c r="B259" s="3" t="s">
        <v>448</v>
      </c>
      <c r="C259" s="3" t="s">
        <v>445</v>
      </c>
      <c r="D259" s="2">
        <v>50000</v>
      </c>
      <c r="E259" s="38">
        <f t="shared" si="11"/>
        <v>8.5897173853790847E-3</v>
      </c>
    </row>
    <row r="260" spans="1:5" ht="18.75">
      <c r="A260" s="46"/>
      <c r="B260" s="3"/>
      <c r="C260" s="1"/>
      <c r="D260" s="2"/>
      <c r="E260" s="38"/>
    </row>
    <row r="261" spans="1:5" ht="37.5">
      <c r="A261" s="44" t="s">
        <v>329</v>
      </c>
      <c r="B261" s="49" t="s">
        <v>330</v>
      </c>
      <c r="C261" s="1" t="s">
        <v>331</v>
      </c>
      <c r="D261" s="34">
        <f>D262+D263+D264+D265</f>
        <v>4200000</v>
      </c>
      <c r="E261" s="38">
        <f>+D261/582091328*100</f>
        <v>0.72153626037184326</v>
      </c>
    </row>
    <row r="262" spans="1:5" ht="37.5">
      <c r="A262" s="44" t="s">
        <v>332</v>
      </c>
      <c r="B262" s="3" t="s">
        <v>333</v>
      </c>
      <c r="C262" s="1" t="s">
        <v>331</v>
      </c>
      <c r="D262" s="37">
        <v>1500000</v>
      </c>
      <c r="E262" s="38">
        <f>+D262/582091328*100</f>
        <v>0.25769152156137259</v>
      </c>
    </row>
    <row r="263" spans="1:5" ht="37.5">
      <c r="A263" s="44" t="s">
        <v>334</v>
      </c>
      <c r="B263" s="3" t="s">
        <v>335</v>
      </c>
      <c r="C263" s="1" t="s">
        <v>331</v>
      </c>
      <c r="D263" s="2">
        <v>2500000</v>
      </c>
      <c r="E263" s="38">
        <f>+D263/582091328*100</f>
        <v>0.42948586926895432</v>
      </c>
    </row>
    <row r="264" spans="1:5" ht="37.5">
      <c r="A264" s="44" t="s">
        <v>450</v>
      </c>
      <c r="B264" s="3" t="s">
        <v>451</v>
      </c>
      <c r="C264" s="1" t="s">
        <v>331</v>
      </c>
      <c r="D264" s="2">
        <v>100000</v>
      </c>
      <c r="E264" s="38">
        <f t="shared" ref="E264:E265" si="12">+D264/582091328*100</f>
        <v>1.7179434770758169E-2</v>
      </c>
    </row>
    <row r="265" spans="1:5" ht="37.5">
      <c r="A265" s="44" t="s">
        <v>453</v>
      </c>
      <c r="B265" s="3" t="s">
        <v>452</v>
      </c>
      <c r="C265" s="1" t="s">
        <v>331</v>
      </c>
      <c r="D265" s="2">
        <v>100000</v>
      </c>
      <c r="E265" s="38">
        <f t="shared" si="12"/>
        <v>1.7179434770758169E-2</v>
      </c>
    </row>
    <row r="266" spans="1:5" ht="18.75">
      <c r="A266" s="5"/>
      <c r="B266" s="3"/>
      <c r="C266" s="1"/>
      <c r="D266" s="2"/>
      <c r="E266" s="38"/>
    </row>
    <row r="267" spans="1:5" ht="18.75">
      <c r="A267" s="79" t="s">
        <v>336</v>
      </c>
      <c r="B267" s="78" t="s">
        <v>337</v>
      </c>
      <c r="C267" s="80"/>
      <c r="D267" s="75">
        <f>+D268+D279</f>
        <v>2200000</v>
      </c>
      <c r="E267" s="76">
        <f>+D267/582091328*100</f>
        <v>0.3779475649566798</v>
      </c>
    </row>
    <row r="268" spans="1:5" ht="18.75">
      <c r="A268" s="68" t="s">
        <v>338</v>
      </c>
      <c r="B268" s="65" t="s">
        <v>339</v>
      </c>
      <c r="C268" s="66" t="s">
        <v>340</v>
      </c>
      <c r="D268" s="83">
        <f>+D269+D272+D276</f>
        <v>1200000</v>
      </c>
      <c r="E268" s="67">
        <f>+D268/582091328*100</f>
        <v>0.20615321724909808</v>
      </c>
    </row>
    <row r="269" spans="1:5" ht="18.75">
      <c r="A269" s="44" t="s">
        <v>341</v>
      </c>
      <c r="B269" s="49" t="s">
        <v>342</v>
      </c>
      <c r="C269" s="1" t="s">
        <v>340</v>
      </c>
      <c r="D269" s="34">
        <f>D270</f>
        <v>800000</v>
      </c>
      <c r="E269" s="38">
        <f>+D269/582091328*100</f>
        <v>0.13743547816606536</v>
      </c>
    </row>
    <row r="270" spans="1:5" ht="37.5">
      <c r="A270" s="44" t="s">
        <v>343</v>
      </c>
      <c r="B270" s="3" t="s">
        <v>344</v>
      </c>
      <c r="C270" s="1" t="s">
        <v>340</v>
      </c>
      <c r="D270" s="2">
        <v>800000</v>
      </c>
      <c r="E270" s="38">
        <f>+D270/582091328*100</f>
        <v>0.13743547816606536</v>
      </c>
    </row>
    <row r="271" spans="1:5" ht="18.75">
      <c r="A271" s="46"/>
      <c r="B271" s="3"/>
      <c r="C271" s="1"/>
      <c r="D271" s="2"/>
      <c r="E271" s="38"/>
    </row>
    <row r="272" spans="1:5" ht="18.75">
      <c r="A272" s="44" t="s">
        <v>345</v>
      </c>
      <c r="B272" s="49" t="s">
        <v>346</v>
      </c>
      <c r="C272" s="1" t="s">
        <v>340</v>
      </c>
      <c r="D272" s="34">
        <f>D273+D274</f>
        <v>200000</v>
      </c>
      <c r="E272" s="38">
        <f>+D272/582091328*100</f>
        <v>3.4358869541516339E-2</v>
      </c>
    </row>
    <row r="273" spans="1:5" ht="18.75">
      <c r="A273" s="44" t="s">
        <v>347</v>
      </c>
      <c r="B273" s="3" t="s">
        <v>348</v>
      </c>
      <c r="C273" s="1" t="s">
        <v>340</v>
      </c>
      <c r="D273" s="2">
        <v>100000</v>
      </c>
      <c r="E273" s="38">
        <f>+D273/582091328*100</f>
        <v>1.7179434770758169E-2</v>
      </c>
    </row>
    <row r="274" spans="1:5" ht="18.75">
      <c r="A274" s="44" t="s">
        <v>349</v>
      </c>
      <c r="B274" s="3" t="s">
        <v>350</v>
      </c>
      <c r="C274" s="1" t="s">
        <v>340</v>
      </c>
      <c r="D274" s="2">
        <v>100000</v>
      </c>
      <c r="E274" s="38">
        <f>+D274/582091328*100</f>
        <v>1.7179434770758169E-2</v>
      </c>
    </row>
    <row r="275" spans="1:5" ht="18.75">
      <c r="A275" s="46"/>
      <c r="B275" s="3"/>
      <c r="C275" s="1"/>
      <c r="D275" s="2"/>
      <c r="E275" s="38"/>
    </row>
    <row r="276" spans="1:5" ht="37.5">
      <c r="A276" s="44" t="s">
        <v>351</v>
      </c>
      <c r="B276" s="49" t="s">
        <v>352</v>
      </c>
      <c r="C276" s="1" t="s">
        <v>340</v>
      </c>
      <c r="D276" s="34">
        <f>D277</f>
        <v>200000</v>
      </c>
      <c r="E276" s="38">
        <f>+D276/582091328*100</f>
        <v>3.4358869541516339E-2</v>
      </c>
    </row>
    <row r="277" spans="1:5" ht="37.5">
      <c r="A277" s="44" t="s">
        <v>353</v>
      </c>
      <c r="B277" s="3" t="s">
        <v>354</v>
      </c>
      <c r="C277" s="1" t="s">
        <v>340</v>
      </c>
      <c r="D277" s="2">
        <v>200000</v>
      </c>
      <c r="E277" s="38">
        <f>+D277/582091328*100</f>
        <v>3.4358869541516339E-2</v>
      </c>
    </row>
    <row r="278" spans="1:5" ht="18.75">
      <c r="A278" s="33"/>
      <c r="B278" s="55"/>
      <c r="C278" s="1"/>
      <c r="D278" s="34" t="s">
        <v>355</v>
      </c>
      <c r="E278" s="38"/>
    </row>
    <row r="279" spans="1:5" ht="18.75">
      <c r="A279" s="68" t="s">
        <v>356</v>
      </c>
      <c r="B279" s="85" t="s">
        <v>357</v>
      </c>
      <c r="C279" s="66" t="s">
        <v>358</v>
      </c>
      <c r="D279" s="83">
        <f>D280</f>
        <v>1000000</v>
      </c>
      <c r="E279" s="67">
        <f>+D279/582091328*100</f>
        <v>0.17179434770758173</v>
      </c>
    </row>
    <row r="280" spans="1:5" ht="37.5">
      <c r="A280" s="44" t="s">
        <v>359</v>
      </c>
      <c r="B280" s="56" t="s">
        <v>360</v>
      </c>
      <c r="C280" s="1" t="s">
        <v>358</v>
      </c>
      <c r="D280" s="34">
        <f>D281</f>
        <v>1000000</v>
      </c>
      <c r="E280" s="38">
        <f>+D280/582091328*100</f>
        <v>0.17179434770758173</v>
      </c>
    </row>
    <row r="281" spans="1:5" ht="37.5">
      <c r="A281" s="44" t="s">
        <v>361</v>
      </c>
      <c r="B281" s="6" t="str">
        <f>B280</f>
        <v>Transferencias corrientes a organismos internacionales</v>
      </c>
      <c r="C281" s="1" t="s">
        <v>358</v>
      </c>
      <c r="D281" s="2">
        <f>600000+400000</f>
        <v>1000000</v>
      </c>
      <c r="E281" s="38">
        <f>+D281/582091328*100</f>
        <v>0.17179434770758173</v>
      </c>
    </row>
    <row r="282" spans="1:5" ht="18.75">
      <c r="A282" s="5"/>
      <c r="B282" s="3"/>
      <c r="C282" s="1"/>
      <c r="D282" s="2"/>
      <c r="E282" s="38"/>
    </row>
    <row r="283" spans="1:5" ht="20.25">
      <c r="A283" s="77" t="s">
        <v>362</v>
      </c>
      <c r="B283" s="81" t="s">
        <v>363</v>
      </c>
      <c r="C283" s="71"/>
      <c r="D283" s="75">
        <f>D284+D297+D304+D311+D327+D330+D334</f>
        <v>22300000</v>
      </c>
      <c r="E283" s="76">
        <f t="shared" ref="E283:E295" si="13">+D283/582091328*100</f>
        <v>3.8310139538790726</v>
      </c>
    </row>
    <row r="284" spans="1:5" ht="18.75">
      <c r="A284" s="68" t="s">
        <v>364</v>
      </c>
      <c r="B284" s="69" t="s">
        <v>365</v>
      </c>
      <c r="C284" s="66" t="s">
        <v>366</v>
      </c>
      <c r="D284" s="83">
        <f>D285+D288+D291+D294</f>
        <v>9000000</v>
      </c>
      <c r="E284" s="67">
        <f t="shared" si="13"/>
        <v>1.5461491293682355</v>
      </c>
    </row>
    <row r="285" spans="1:5" ht="18.75">
      <c r="A285" s="44" t="s">
        <v>367</v>
      </c>
      <c r="B285" s="49" t="s">
        <v>368</v>
      </c>
      <c r="C285" s="1" t="s">
        <v>366</v>
      </c>
      <c r="D285" s="34">
        <f>D286</f>
        <v>1500000</v>
      </c>
      <c r="E285" s="38">
        <f t="shared" si="13"/>
        <v>0.25769152156137259</v>
      </c>
    </row>
    <row r="286" spans="1:5" ht="18.75">
      <c r="A286" s="44" t="s">
        <v>369</v>
      </c>
      <c r="B286" s="3" t="str">
        <f>B285</f>
        <v>Muebles de oficina y estanteria</v>
      </c>
      <c r="C286" s="1" t="s">
        <v>366</v>
      </c>
      <c r="D286" s="2">
        <v>1500000</v>
      </c>
      <c r="E286" s="38">
        <f t="shared" si="13"/>
        <v>0.25769152156137259</v>
      </c>
    </row>
    <row r="287" spans="1:5" ht="18.75">
      <c r="A287" s="46"/>
      <c r="B287" s="3"/>
      <c r="C287" s="1"/>
      <c r="D287" s="2"/>
      <c r="E287" s="38"/>
    </row>
    <row r="288" spans="1:5" ht="37.5">
      <c r="A288" s="44" t="s">
        <v>370</v>
      </c>
      <c r="B288" s="49" t="s">
        <v>371</v>
      </c>
      <c r="C288" s="1" t="s">
        <v>366</v>
      </c>
      <c r="D288" s="34">
        <f>+D289</f>
        <v>6000000</v>
      </c>
      <c r="E288" s="38">
        <f t="shared" si="13"/>
        <v>1.0307660862454904</v>
      </c>
    </row>
    <row r="289" spans="1:5" ht="37.5">
      <c r="A289" s="44" t="s">
        <v>372</v>
      </c>
      <c r="B289" s="3" t="s">
        <v>371</v>
      </c>
      <c r="C289" s="1" t="s">
        <v>366</v>
      </c>
      <c r="D289" s="2">
        <v>6000000</v>
      </c>
      <c r="E289" s="38">
        <f t="shared" si="13"/>
        <v>1.0307660862454904</v>
      </c>
    </row>
    <row r="290" spans="1:5" ht="18.75">
      <c r="A290" s="46"/>
      <c r="B290" s="3"/>
      <c r="C290" s="1"/>
      <c r="D290" s="2"/>
      <c r="E290" s="38"/>
    </row>
    <row r="291" spans="1:5" ht="18.75">
      <c r="A291" s="44" t="s">
        <v>373</v>
      </c>
      <c r="B291" s="56" t="s">
        <v>374</v>
      </c>
      <c r="C291" s="1" t="s">
        <v>366</v>
      </c>
      <c r="D291" s="34">
        <f>D292</f>
        <v>1000000</v>
      </c>
      <c r="E291" s="38">
        <f t="shared" si="13"/>
        <v>0.17179434770758173</v>
      </c>
    </row>
    <row r="292" spans="1:5" ht="18.75">
      <c r="A292" s="44" t="s">
        <v>375</v>
      </c>
      <c r="B292" s="6" t="s">
        <v>374</v>
      </c>
      <c r="C292" s="1" t="s">
        <v>366</v>
      </c>
      <c r="D292" s="2">
        <v>1000000</v>
      </c>
      <c r="E292" s="38">
        <f t="shared" si="13"/>
        <v>0.17179434770758173</v>
      </c>
    </row>
    <row r="293" spans="1:5" ht="18.75">
      <c r="A293" s="46"/>
      <c r="B293" s="6"/>
      <c r="C293" s="1"/>
      <c r="D293" s="2"/>
      <c r="E293" s="38"/>
    </row>
    <row r="294" spans="1:5" ht="37.5">
      <c r="A294" s="44" t="s">
        <v>376</v>
      </c>
      <c r="B294" s="6" t="s">
        <v>377</v>
      </c>
      <c r="C294" s="1" t="s">
        <v>366</v>
      </c>
      <c r="D294" s="34">
        <f>D295</f>
        <v>500000</v>
      </c>
      <c r="E294" s="38">
        <f t="shared" si="13"/>
        <v>8.5897173853790865E-2</v>
      </c>
    </row>
    <row r="295" spans="1:5" ht="37.5">
      <c r="A295" s="44" t="s">
        <v>378</v>
      </c>
      <c r="B295" s="6" t="s">
        <v>377</v>
      </c>
      <c r="C295" s="1" t="s">
        <v>366</v>
      </c>
      <c r="D295" s="2">
        <v>500000</v>
      </c>
      <c r="E295" s="38">
        <f t="shared" si="13"/>
        <v>8.5897173853790865E-2</v>
      </c>
    </row>
    <row r="296" spans="1:5" ht="18.75">
      <c r="A296" s="5"/>
      <c r="B296" s="6"/>
      <c r="C296" s="1"/>
      <c r="D296" s="2"/>
      <c r="E296" s="38"/>
    </row>
    <row r="297" spans="1:5" ht="37.5">
      <c r="A297" s="68" t="s">
        <v>379</v>
      </c>
      <c r="B297" s="65" t="s">
        <v>380</v>
      </c>
      <c r="C297" s="66"/>
      <c r="D297" s="83">
        <f>D299+D301</f>
        <v>350000</v>
      </c>
      <c r="E297" s="67">
        <f t="shared" ref="E297:E301" si="14">+D297/582091328*100</f>
        <v>6.0128021697653605E-2</v>
      </c>
    </row>
    <row r="298" spans="1:5" ht="18.75">
      <c r="A298" s="44" t="s">
        <v>381</v>
      </c>
      <c r="B298" s="56" t="s">
        <v>382</v>
      </c>
      <c r="C298" s="1" t="s">
        <v>366</v>
      </c>
      <c r="D298" s="34">
        <f>+D299</f>
        <v>300000</v>
      </c>
      <c r="E298" s="38">
        <f t="shared" si="14"/>
        <v>5.1538304312274519E-2</v>
      </c>
    </row>
    <row r="299" spans="1:5" ht="18.75">
      <c r="A299" s="44" t="s">
        <v>383</v>
      </c>
      <c r="B299" s="6" t="s">
        <v>382</v>
      </c>
      <c r="C299" s="1" t="s">
        <v>366</v>
      </c>
      <c r="D299" s="2">
        <v>300000</v>
      </c>
      <c r="E299" s="38">
        <f t="shared" si="14"/>
        <v>5.1538304312274519E-2</v>
      </c>
    </row>
    <row r="300" spans="1:5" ht="18.75">
      <c r="A300" s="46"/>
      <c r="B300" s="6"/>
      <c r="C300" s="1"/>
      <c r="D300" s="2"/>
      <c r="E300" s="38"/>
    </row>
    <row r="301" spans="1:5" ht="18.75">
      <c r="A301" s="44" t="s">
        <v>384</v>
      </c>
      <c r="B301" s="6" t="s">
        <v>385</v>
      </c>
      <c r="C301" s="1" t="s">
        <v>366</v>
      </c>
      <c r="D301" s="34">
        <f>D302</f>
        <v>50000</v>
      </c>
      <c r="E301" s="38">
        <f t="shared" si="14"/>
        <v>8.5897173853790847E-3</v>
      </c>
    </row>
    <row r="302" spans="1:5" ht="18.75">
      <c r="A302" s="44" t="s">
        <v>386</v>
      </c>
      <c r="B302" s="6" t="s">
        <v>385</v>
      </c>
      <c r="C302" s="1" t="s">
        <v>366</v>
      </c>
      <c r="D302" s="2">
        <v>50000</v>
      </c>
      <c r="E302" s="38">
        <f>+D302/582091328*100</f>
        <v>8.5897173853790847E-3</v>
      </c>
    </row>
    <row r="303" spans="1:5" ht="18.75">
      <c r="A303" s="5"/>
      <c r="B303" s="6"/>
      <c r="C303" s="1"/>
      <c r="D303" s="2"/>
      <c r="E303" s="38"/>
    </row>
    <row r="304" spans="1:5" ht="56.25">
      <c r="A304" s="68" t="s">
        <v>387</v>
      </c>
      <c r="B304" s="65" t="s">
        <v>388</v>
      </c>
      <c r="C304" s="66"/>
      <c r="D304" s="83">
        <f>D305+D308</f>
        <v>5100000</v>
      </c>
      <c r="E304" s="84">
        <f>+D304/582091328*100</f>
        <v>0.87615117330866676</v>
      </c>
    </row>
    <row r="305" spans="1:5" ht="18.75">
      <c r="A305" s="44" t="s">
        <v>389</v>
      </c>
      <c r="B305" s="56" t="s">
        <v>390</v>
      </c>
      <c r="C305" s="1" t="s">
        <v>366</v>
      </c>
      <c r="D305" s="34">
        <f>+D306</f>
        <v>5000000</v>
      </c>
      <c r="E305" s="38">
        <f>+D305/582091328*100</f>
        <v>0.85897173853790865</v>
      </c>
    </row>
    <row r="306" spans="1:5" ht="18.75">
      <c r="A306" s="44" t="s">
        <v>391</v>
      </c>
      <c r="B306" s="6" t="s">
        <v>390</v>
      </c>
      <c r="C306" s="1" t="s">
        <v>366</v>
      </c>
      <c r="D306" s="7">
        <v>5000000</v>
      </c>
      <c r="E306" s="38">
        <f>+D306/582091328*100</f>
        <v>0.85897173853790865</v>
      </c>
    </row>
    <row r="307" spans="1:5" ht="18.75">
      <c r="A307" s="63"/>
      <c r="B307" s="6"/>
      <c r="C307" s="1"/>
      <c r="D307" s="7"/>
      <c r="E307" s="38"/>
    </row>
    <row r="308" spans="1:5" ht="37.5">
      <c r="A308" s="44" t="s">
        <v>454</v>
      </c>
      <c r="B308" s="56" t="s">
        <v>456</v>
      </c>
      <c r="C308" s="6" t="s">
        <v>456</v>
      </c>
      <c r="D308" s="64">
        <f>+D309</f>
        <v>100000</v>
      </c>
      <c r="E308" s="38">
        <f t="shared" ref="E308:E309" si="15">+D308/582091328*100</f>
        <v>1.7179434770758169E-2</v>
      </c>
    </row>
    <row r="309" spans="1:5" ht="37.5">
      <c r="A309" s="44" t="s">
        <v>455</v>
      </c>
      <c r="B309" s="6" t="s">
        <v>456</v>
      </c>
      <c r="C309" s="6" t="s">
        <v>456</v>
      </c>
      <c r="D309" s="7">
        <v>100000</v>
      </c>
      <c r="E309" s="38">
        <f t="shared" si="15"/>
        <v>1.7179434770758169E-2</v>
      </c>
    </row>
    <row r="310" spans="1:5" ht="18.75">
      <c r="A310" s="63"/>
      <c r="B310" s="6"/>
      <c r="C310" s="6"/>
      <c r="D310" s="7"/>
      <c r="E310" s="38"/>
    </row>
    <row r="311" spans="1:5" ht="37.5">
      <c r="A311" s="68" t="s">
        <v>392</v>
      </c>
      <c r="B311" s="65" t="s">
        <v>393</v>
      </c>
      <c r="C311" s="66" t="s">
        <v>366</v>
      </c>
      <c r="D311" s="83">
        <f>D318+D321+D312+D315+D324</f>
        <v>3550000</v>
      </c>
      <c r="E311" s="67">
        <f t="shared" ref="E311:E325" si="16">+D311/582091328*100</f>
        <v>0.60986993436191517</v>
      </c>
    </row>
    <row r="312" spans="1:5" ht="18.75">
      <c r="A312" s="44" t="s">
        <v>457</v>
      </c>
      <c r="B312" s="56" t="s">
        <v>458</v>
      </c>
      <c r="C312" s="1" t="s">
        <v>366</v>
      </c>
      <c r="D312" s="34">
        <f>+D313</f>
        <v>50000</v>
      </c>
      <c r="E312" s="38">
        <f t="shared" si="16"/>
        <v>8.5897173853790847E-3</v>
      </c>
    </row>
    <row r="313" spans="1:5" ht="18.75">
      <c r="A313" s="44" t="s">
        <v>461</v>
      </c>
      <c r="B313" s="6" t="s">
        <v>458</v>
      </c>
      <c r="C313" s="1" t="s">
        <v>366</v>
      </c>
      <c r="D313" s="2">
        <v>50000</v>
      </c>
      <c r="E313" s="38">
        <f t="shared" si="16"/>
        <v>8.5897173853790847E-3</v>
      </c>
    </row>
    <row r="314" spans="1:5" ht="18.75">
      <c r="A314" s="44"/>
      <c r="B314" s="48"/>
      <c r="C314" s="1"/>
      <c r="D314" s="34"/>
      <c r="E314" s="38"/>
    </row>
    <row r="315" spans="1:5" ht="18.75">
      <c r="A315" s="44" t="s">
        <v>459</v>
      </c>
      <c r="B315" s="56" t="s">
        <v>462</v>
      </c>
      <c r="C315" s="1" t="s">
        <v>366</v>
      </c>
      <c r="D315" s="34">
        <f>+D316</f>
        <v>3000000</v>
      </c>
      <c r="E315" s="38">
        <f t="shared" si="16"/>
        <v>0.51538304312274519</v>
      </c>
    </row>
    <row r="316" spans="1:5" ht="18.75">
      <c r="A316" s="44" t="s">
        <v>460</v>
      </c>
      <c r="B316" s="6" t="s">
        <v>462</v>
      </c>
      <c r="C316" s="1" t="s">
        <v>366</v>
      </c>
      <c r="D316" s="2">
        <v>3000000</v>
      </c>
      <c r="E316" s="38">
        <f t="shared" si="16"/>
        <v>0.51538304312274519</v>
      </c>
    </row>
    <row r="317" spans="1:5" ht="18.75">
      <c r="A317" s="44"/>
      <c r="B317" s="48"/>
      <c r="C317" s="1"/>
      <c r="D317" s="34"/>
      <c r="E317" s="38"/>
    </row>
    <row r="318" spans="1:5" ht="37.5">
      <c r="A318" s="44" t="s">
        <v>394</v>
      </c>
      <c r="B318" s="49" t="s">
        <v>395</v>
      </c>
      <c r="C318" s="1" t="s">
        <v>366</v>
      </c>
      <c r="D318" s="34">
        <f>D319</f>
        <v>100000</v>
      </c>
      <c r="E318" s="38">
        <f t="shared" si="16"/>
        <v>1.7179434770758169E-2</v>
      </c>
    </row>
    <row r="319" spans="1:5" ht="18.75">
      <c r="A319" s="44" t="s">
        <v>396</v>
      </c>
      <c r="B319" s="3" t="s">
        <v>395</v>
      </c>
      <c r="C319" s="1" t="s">
        <v>366</v>
      </c>
      <c r="D319" s="2">
        <v>100000</v>
      </c>
      <c r="E319" s="38">
        <f t="shared" si="16"/>
        <v>1.7179434770758169E-2</v>
      </c>
    </row>
    <row r="320" spans="1:5" ht="18.75">
      <c r="A320" s="46"/>
      <c r="B320" s="3"/>
      <c r="C320" s="1" t="s">
        <v>366</v>
      </c>
      <c r="D320" s="7"/>
      <c r="E320" s="38"/>
    </row>
    <row r="321" spans="1:5" ht="37.5">
      <c r="A321" s="44" t="s">
        <v>397</v>
      </c>
      <c r="B321" s="49" t="s">
        <v>398</v>
      </c>
      <c r="C321" s="1" t="s">
        <v>366</v>
      </c>
      <c r="D321" s="34">
        <f>D322</f>
        <v>300000</v>
      </c>
      <c r="E321" s="38">
        <f t="shared" si="16"/>
        <v>5.1538304312274519E-2</v>
      </c>
    </row>
    <row r="322" spans="1:5" ht="37.5">
      <c r="A322" s="44" t="s">
        <v>399</v>
      </c>
      <c r="B322" s="3" t="s">
        <v>398</v>
      </c>
      <c r="C322" s="1" t="s">
        <v>366</v>
      </c>
      <c r="D322" s="2">
        <v>300000</v>
      </c>
      <c r="E322" s="38">
        <f t="shared" si="16"/>
        <v>5.1538304312274519E-2</v>
      </c>
    </row>
    <row r="323" spans="1:5" ht="18.75">
      <c r="A323" s="63"/>
      <c r="B323" s="3"/>
      <c r="C323" s="1"/>
      <c r="D323" s="2"/>
      <c r="E323" s="38"/>
    </row>
    <row r="324" spans="1:5" ht="18.75">
      <c r="A324" s="44" t="s">
        <v>463</v>
      </c>
      <c r="B324" s="49" t="s">
        <v>465</v>
      </c>
      <c r="C324" s="1" t="s">
        <v>366</v>
      </c>
      <c r="D324" s="34">
        <f>+D325</f>
        <v>100000</v>
      </c>
      <c r="E324" s="38">
        <f t="shared" si="16"/>
        <v>1.7179434770758169E-2</v>
      </c>
    </row>
    <row r="325" spans="1:5" ht="18.75">
      <c r="A325" s="44" t="s">
        <v>464</v>
      </c>
      <c r="B325" s="3" t="s">
        <v>465</v>
      </c>
      <c r="C325" s="1" t="s">
        <v>366</v>
      </c>
      <c r="D325" s="2">
        <v>100000</v>
      </c>
      <c r="E325" s="38">
        <f t="shared" si="16"/>
        <v>1.7179434770758169E-2</v>
      </c>
    </row>
    <row r="326" spans="1:5" ht="18.75">
      <c r="A326" s="44"/>
      <c r="B326" s="3"/>
      <c r="C326" s="1"/>
      <c r="D326" s="2"/>
      <c r="E326" s="38"/>
    </row>
    <row r="327" spans="1:5" ht="18.75">
      <c r="A327" s="68" t="s">
        <v>400</v>
      </c>
      <c r="B327" s="65" t="s">
        <v>401</v>
      </c>
      <c r="C327" s="66"/>
      <c r="D327" s="83">
        <f>+D328</f>
        <v>1500000</v>
      </c>
      <c r="E327" s="67">
        <f>+D327/582091328*100</f>
        <v>0.25769152156137259</v>
      </c>
    </row>
    <row r="328" spans="1:5" ht="18.75">
      <c r="A328" s="44" t="s">
        <v>402</v>
      </c>
      <c r="B328" s="3" t="s">
        <v>403</v>
      </c>
      <c r="C328" s="1" t="s">
        <v>366</v>
      </c>
      <c r="D328" s="2">
        <f>1000000+500000</f>
        <v>1500000</v>
      </c>
      <c r="E328" s="38">
        <f>+D328/582091328*100</f>
        <v>0.25769152156137259</v>
      </c>
    </row>
    <row r="329" spans="1:5" ht="18.75">
      <c r="A329" s="5"/>
      <c r="B329" s="3"/>
      <c r="C329" s="1"/>
      <c r="D329" s="2"/>
      <c r="E329" s="38"/>
    </row>
    <row r="330" spans="1:5" ht="18.75">
      <c r="A330" s="68" t="s">
        <v>404</v>
      </c>
      <c r="B330" s="65" t="s">
        <v>405</v>
      </c>
      <c r="C330" s="66"/>
      <c r="D330" s="83">
        <f>+D331</f>
        <v>2000000</v>
      </c>
      <c r="E330" s="67">
        <f t="shared" ref="E330:E342" si="17">+D330/582091328*100</f>
        <v>0.34358869541516346</v>
      </c>
    </row>
    <row r="331" spans="1:5" ht="37.5">
      <c r="A331" s="44" t="s">
        <v>407</v>
      </c>
      <c r="B331" s="49" t="s">
        <v>408</v>
      </c>
      <c r="C331" s="1" t="s">
        <v>406</v>
      </c>
      <c r="D331" s="34">
        <f>D332</f>
        <v>2000000</v>
      </c>
      <c r="E331" s="38">
        <f t="shared" si="17"/>
        <v>0.34358869541516346</v>
      </c>
    </row>
    <row r="332" spans="1:5" ht="37.5">
      <c r="A332" s="44" t="s">
        <v>409</v>
      </c>
      <c r="B332" s="3" t="s">
        <v>410</v>
      </c>
      <c r="C332" s="1" t="s">
        <v>406</v>
      </c>
      <c r="D332" s="2">
        <v>2000000</v>
      </c>
      <c r="E332" s="38">
        <f t="shared" si="17"/>
        <v>0.34358869541516346</v>
      </c>
    </row>
    <row r="333" spans="1:5" ht="18.75">
      <c r="A333" s="44"/>
      <c r="B333" s="3"/>
      <c r="C333" s="1"/>
      <c r="D333" s="2"/>
      <c r="E333" s="38"/>
    </row>
    <row r="334" spans="1:5" ht="37.5">
      <c r="A334" s="68" t="s">
        <v>466</v>
      </c>
      <c r="B334" s="69" t="s">
        <v>467</v>
      </c>
      <c r="C334" s="66"/>
      <c r="D334" s="83">
        <f>+D335+D338</f>
        <v>800000</v>
      </c>
      <c r="E334" s="67"/>
    </row>
    <row r="335" spans="1:5" ht="37.5">
      <c r="A335" s="44" t="s">
        <v>411</v>
      </c>
      <c r="B335" s="49" t="s">
        <v>412</v>
      </c>
      <c r="C335" s="1" t="s">
        <v>413</v>
      </c>
      <c r="D335" s="34">
        <f>D336</f>
        <v>500000</v>
      </c>
      <c r="E335" s="38">
        <f t="shared" si="17"/>
        <v>8.5897173853790865E-2</v>
      </c>
    </row>
    <row r="336" spans="1:5" ht="37.5">
      <c r="A336" s="44" t="s">
        <v>414</v>
      </c>
      <c r="B336" s="3" t="s">
        <v>412</v>
      </c>
      <c r="C336" s="1" t="s">
        <v>413</v>
      </c>
      <c r="D336" s="2">
        <v>500000</v>
      </c>
      <c r="E336" s="38">
        <f t="shared" si="17"/>
        <v>8.5897173853790865E-2</v>
      </c>
    </row>
    <row r="337" spans="1:6" ht="18.75">
      <c r="A337" s="63"/>
      <c r="B337" s="3"/>
      <c r="C337" s="1"/>
      <c r="D337" s="2"/>
      <c r="E337" s="38"/>
    </row>
    <row r="338" spans="1:6" ht="18.75">
      <c r="A338" s="44" t="s">
        <v>468</v>
      </c>
      <c r="B338" s="49" t="s">
        <v>470</v>
      </c>
      <c r="C338" s="1"/>
      <c r="D338" s="34">
        <f>+D339</f>
        <v>300000</v>
      </c>
      <c r="E338" s="38">
        <f t="shared" si="17"/>
        <v>5.1538304312274519E-2</v>
      </c>
    </row>
    <row r="339" spans="1:6" ht="18.75">
      <c r="A339" s="44" t="s">
        <v>469</v>
      </c>
      <c r="B339" s="3" t="s">
        <v>470</v>
      </c>
      <c r="C339" s="1"/>
      <c r="D339" s="2">
        <v>300000</v>
      </c>
      <c r="E339" s="38">
        <f t="shared" si="17"/>
        <v>5.1538304312274519E-2</v>
      </c>
    </row>
    <row r="340" spans="1:6" ht="18.75">
      <c r="A340" s="5"/>
      <c r="B340" s="57"/>
      <c r="C340" s="1"/>
      <c r="D340" s="43"/>
      <c r="E340" s="38"/>
    </row>
    <row r="341" spans="1:6" ht="18.75">
      <c r="A341" s="73" t="s">
        <v>415</v>
      </c>
      <c r="B341" s="78" t="s">
        <v>416</v>
      </c>
      <c r="C341" s="71"/>
      <c r="D341" s="75">
        <f>+D342</f>
        <v>5000000</v>
      </c>
      <c r="E341" s="72">
        <f t="shared" si="17"/>
        <v>0.85897173853790865</v>
      </c>
    </row>
    <row r="342" spans="1:6" ht="18.75">
      <c r="A342" s="68" t="s">
        <v>417</v>
      </c>
      <c r="B342" s="69" t="s">
        <v>471</v>
      </c>
      <c r="C342" s="66" t="s">
        <v>418</v>
      </c>
      <c r="D342" s="82">
        <f>+D343</f>
        <v>5000000</v>
      </c>
      <c r="E342" s="67">
        <f t="shared" si="17"/>
        <v>0.85897173853790865</v>
      </c>
    </row>
    <row r="343" spans="1:6" ht="18.75">
      <c r="A343" s="44" t="s">
        <v>472</v>
      </c>
      <c r="B343" s="3" t="s">
        <v>471</v>
      </c>
      <c r="C343" s="1" t="s">
        <v>418</v>
      </c>
      <c r="D343" s="2">
        <v>5000000</v>
      </c>
      <c r="E343" s="59"/>
    </row>
    <row r="344" spans="1:6" ht="18.75">
      <c r="A344" s="44"/>
      <c r="B344" s="57"/>
      <c r="C344" s="1"/>
      <c r="D344" s="58"/>
      <c r="E344" s="59"/>
    </row>
    <row r="345" spans="1:6" ht="18">
      <c r="A345" s="60"/>
      <c r="B345" s="57"/>
      <c r="C345" s="58"/>
      <c r="D345" s="43"/>
      <c r="E345" s="59"/>
    </row>
    <row r="346" spans="1:6" ht="18.75">
      <c r="A346" s="60"/>
      <c r="B346" s="61" t="s">
        <v>419</v>
      </c>
      <c r="C346" s="58"/>
      <c r="D346" s="34">
        <f>+D25+D56+D169+D267+D283+D341</f>
        <v>606106528</v>
      </c>
      <c r="E346" s="59"/>
    </row>
    <row r="347" spans="1:6" ht="18.75">
      <c r="A347" s="92"/>
      <c r="B347" s="93"/>
      <c r="C347" s="94"/>
      <c r="D347" s="95"/>
      <c r="E347" s="9"/>
    </row>
    <row r="348" spans="1:6" ht="18.75">
      <c r="A348" s="92"/>
      <c r="B348" s="93"/>
      <c r="C348" s="94"/>
      <c r="D348" s="95"/>
      <c r="E348" s="9"/>
    </row>
    <row r="349" spans="1:6" ht="18">
      <c r="A349" s="92"/>
      <c r="B349" s="99" t="s">
        <v>484</v>
      </c>
      <c r="C349" s="111" t="s">
        <v>485</v>
      </c>
      <c r="D349" s="111"/>
      <c r="E349" s="111"/>
      <c r="F349" s="111"/>
    </row>
    <row r="350" spans="1:6" ht="18">
      <c r="A350" s="92"/>
      <c r="B350" s="96"/>
      <c r="C350" s="115"/>
      <c r="D350" s="115"/>
      <c r="E350" s="115"/>
      <c r="F350" s="115"/>
    </row>
    <row r="351" spans="1:6" ht="18">
      <c r="A351" s="92"/>
      <c r="B351" s="100" t="s">
        <v>492</v>
      </c>
      <c r="C351" s="116" t="s">
        <v>486</v>
      </c>
      <c r="D351" s="116"/>
      <c r="E351" s="116"/>
      <c r="F351" s="116"/>
    </row>
    <row r="352" spans="1:6" ht="18">
      <c r="A352" s="92"/>
      <c r="B352" s="101" t="s">
        <v>487</v>
      </c>
      <c r="C352" s="113" t="s">
        <v>488</v>
      </c>
      <c r="D352" s="113"/>
      <c r="E352" s="113"/>
      <c r="F352" s="113"/>
    </row>
    <row r="353" spans="1:6" ht="18">
      <c r="A353" s="92"/>
      <c r="B353" s="102" t="s">
        <v>489</v>
      </c>
      <c r="C353" s="112" t="s">
        <v>490</v>
      </c>
      <c r="D353" s="112"/>
      <c r="E353" s="112"/>
      <c r="F353" s="112"/>
    </row>
    <row r="354" spans="1:6" ht="18">
      <c r="A354" s="92"/>
      <c r="B354" s="101"/>
      <c r="C354" s="101"/>
      <c r="D354" s="101"/>
      <c r="E354" s="97"/>
      <c r="F354" s="98"/>
    </row>
    <row r="355" spans="1:6" ht="18">
      <c r="A355" s="92"/>
      <c r="B355" s="115"/>
      <c r="C355" s="109" t="s">
        <v>494</v>
      </c>
      <c r="D355" s="99"/>
      <c r="E355" s="104"/>
      <c r="F355"/>
    </row>
    <row r="356" spans="1:6" ht="18">
      <c r="A356" s="92"/>
      <c r="B356" s="109"/>
      <c r="C356" s="109"/>
      <c r="D356" s="109"/>
      <c r="E356" s="104"/>
      <c r="F356"/>
    </row>
    <row r="357" spans="1:6" ht="18">
      <c r="A357" s="92"/>
      <c r="B357" s="117" t="s">
        <v>495</v>
      </c>
      <c r="C357" s="117" t="s">
        <v>496</v>
      </c>
      <c r="D357" s="101"/>
      <c r="E357" s="97"/>
      <c r="F357"/>
    </row>
    <row r="358" spans="1:6" ht="18">
      <c r="A358" s="92"/>
      <c r="B358" s="103"/>
      <c r="C358" s="108" t="s">
        <v>491</v>
      </c>
      <c r="D358" s="103"/>
      <c r="E358" s="105"/>
      <c r="F358"/>
    </row>
    <row r="359" spans="1:6" ht="18">
      <c r="A359" s="92"/>
      <c r="B359" s="114"/>
      <c r="C359" s="107" t="s">
        <v>493</v>
      </c>
      <c r="D359" s="102"/>
      <c r="E359" s="106"/>
      <c r="F359"/>
    </row>
    <row r="360" spans="1:6" ht="18">
      <c r="A360" s="62"/>
      <c r="B360" s="62"/>
      <c r="C360" s="62"/>
      <c r="D360" s="62"/>
    </row>
  </sheetData>
  <mergeCells count="6">
    <mergeCell ref="C352:F352"/>
    <mergeCell ref="C353:F353"/>
    <mergeCell ref="A17:E17"/>
    <mergeCell ref="A19:E19"/>
    <mergeCell ref="C349:F349"/>
    <mergeCell ref="C351:F351"/>
  </mergeCell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2023-01-23T13:29:54Z</dcterms:modified>
</cp:coreProperties>
</file>