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 tabRatio="599" firstSheet="1" activeTab="1"/>
  </bookViews>
  <sheets>
    <sheet name="MISI0N VISION" sheetId="15" r:id="rId1"/>
    <sheet name="PRESUPUESTO DE GASTOS PP  2024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3" i="1" l="1"/>
  <c r="K364" i="1"/>
  <c r="I363" i="1"/>
  <c r="K361" i="1" l="1"/>
  <c r="K359" i="1"/>
  <c r="K354" i="1"/>
  <c r="K348" i="1"/>
  <c r="K345" i="1"/>
  <c r="K342" i="1"/>
  <c r="K341" i="1"/>
  <c r="K339" i="1"/>
  <c r="K338" i="1"/>
  <c r="K335" i="1"/>
  <c r="K334" i="1"/>
  <c r="K331" i="1"/>
  <c r="K327" i="1"/>
  <c r="K325" i="1"/>
  <c r="K321" i="1"/>
  <c r="K318" i="1"/>
  <c r="K314" i="1"/>
  <c r="K311" i="1"/>
  <c r="K308" i="1"/>
  <c r="K305" i="1"/>
  <c r="K300" i="1"/>
  <c r="K296" i="1"/>
  <c r="K293" i="1"/>
  <c r="K292" i="1"/>
  <c r="K289" i="1"/>
  <c r="K285" i="1"/>
  <c r="K284" i="1"/>
  <c r="K283" i="1"/>
  <c r="K282" i="1"/>
  <c r="K281" i="1"/>
  <c r="K278" i="1"/>
  <c r="K277" i="1"/>
  <c r="K274" i="1"/>
  <c r="K271" i="1"/>
  <c r="K269" i="1"/>
  <c r="K267" i="1"/>
  <c r="K264" i="1"/>
  <c r="K260" i="1"/>
  <c r="K259" i="1"/>
  <c r="K258" i="1"/>
  <c r="K257" i="1"/>
  <c r="K256" i="1"/>
  <c r="K253" i="1"/>
  <c r="K252" i="1"/>
  <c r="K251" i="1"/>
  <c r="K248" i="1"/>
  <c r="K247" i="1"/>
  <c r="K243" i="1"/>
  <c r="K242" i="1"/>
  <c r="K239" i="1"/>
  <c r="K238" i="1"/>
  <c r="K235" i="1"/>
  <c r="K234" i="1"/>
  <c r="K231" i="1"/>
  <c r="K230" i="1"/>
  <c r="K226" i="1"/>
  <c r="K223" i="1"/>
  <c r="K220" i="1"/>
  <c r="K216" i="1"/>
  <c r="K215" i="1"/>
  <c r="K212" i="1"/>
  <c r="K209" i="1"/>
  <c r="K206" i="1"/>
  <c r="K203" i="1"/>
  <c r="K199" i="1"/>
  <c r="K196" i="1"/>
  <c r="K192" i="1"/>
  <c r="K191" i="1"/>
  <c r="K188" i="1"/>
  <c r="K181" i="1"/>
  <c r="K180" i="1"/>
  <c r="K177" i="1"/>
  <c r="K173" i="1"/>
  <c r="K170" i="1"/>
  <c r="K167" i="1"/>
  <c r="K166" i="1"/>
  <c r="K165" i="1"/>
  <c r="K164" i="1"/>
  <c r="K163" i="1"/>
  <c r="K162" i="1"/>
  <c r="K159" i="1"/>
  <c r="K158" i="1"/>
  <c r="K156" i="1"/>
  <c r="K155" i="1"/>
  <c r="K154" i="1"/>
  <c r="K153" i="1"/>
  <c r="K150" i="1"/>
  <c r="K146" i="1"/>
  <c r="K143" i="1"/>
  <c r="K142" i="1"/>
  <c r="K141" i="1"/>
  <c r="K140" i="1"/>
  <c r="K139" i="1"/>
  <c r="K138" i="1"/>
  <c r="K135" i="1"/>
  <c r="K134" i="1"/>
  <c r="K133" i="1"/>
  <c r="K132" i="1"/>
  <c r="K128" i="1"/>
  <c r="K126" i="1"/>
  <c r="K125" i="1"/>
  <c r="K122" i="1"/>
  <c r="K117" i="1"/>
  <c r="K114" i="1"/>
  <c r="K111" i="1"/>
  <c r="K110" i="1"/>
  <c r="K106" i="1"/>
  <c r="K103" i="1"/>
  <c r="K100" i="1"/>
  <c r="K96" i="1"/>
  <c r="K93" i="1"/>
  <c r="K90" i="1"/>
  <c r="K89" i="1"/>
  <c r="K86" i="1"/>
  <c r="K85" i="1"/>
  <c r="K81" i="1"/>
  <c r="K78" i="1"/>
  <c r="K75" i="1"/>
  <c r="K72" i="1"/>
  <c r="K69" i="1"/>
  <c r="K66" i="1"/>
  <c r="K61" i="1"/>
  <c r="K60" i="1"/>
  <c r="K59" i="1"/>
  <c r="K56" i="1"/>
  <c r="K55" i="1"/>
  <c r="K54" i="1"/>
  <c r="K53" i="1"/>
  <c r="K52" i="1"/>
  <c r="K51" i="1"/>
  <c r="K50" i="1"/>
  <c r="K46" i="1"/>
  <c r="K45" i="1"/>
  <c r="K42" i="1"/>
  <c r="K39" i="1"/>
  <c r="K38" i="1"/>
  <c r="K37" i="1"/>
  <c r="K36" i="1"/>
  <c r="K35" i="1"/>
  <c r="K33" i="1"/>
  <c r="K32" i="1"/>
  <c r="I34" i="1" l="1"/>
  <c r="K34" i="1" s="1"/>
  <c r="I179" i="1" l="1"/>
  <c r="K179" i="1" s="1"/>
  <c r="I58" i="1"/>
  <c r="K58" i="1" s="1"/>
  <c r="I333" i="1" l="1"/>
  <c r="K333" i="1" s="1"/>
  <c r="I237" i="1" l="1"/>
  <c r="K237" i="1" s="1"/>
  <c r="I241" i="1"/>
  <c r="K241" i="1" s="1"/>
  <c r="I109" i="1" l="1"/>
  <c r="K109" i="1" s="1"/>
  <c r="I266" i="1" l="1"/>
  <c r="K266" i="1" s="1"/>
  <c r="I137" i="1"/>
  <c r="K137" i="1" s="1"/>
  <c r="I255" i="1" l="1"/>
  <c r="K255" i="1" s="1"/>
  <c r="I344" i="1"/>
  <c r="I198" i="1"/>
  <c r="K198" i="1" s="1"/>
  <c r="I208" i="1"/>
  <c r="K208" i="1" s="1"/>
  <c r="I205" i="1"/>
  <c r="K205" i="1" s="1"/>
  <c r="I176" i="1"/>
  <c r="K176" i="1" s="1"/>
  <c r="I84" i="1"/>
  <c r="K84" i="1" s="1"/>
  <c r="I49" i="1"/>
  <c r="K49" i="1" s="1"/>
  <c r="J179" i="1"/>
  <c r="J175" i="1" s="1"/>
  <c r="J49" i="1"/>
  <c r="J48" i="1" s="1"/>
  <c r="J58" i="1"/>
  <c r="J84" i="1"/>
  <c r="J83" i="1" s="1"/>
  <c r="J98" i="1"/>
  <c r="J109" i="1"/>
  <c r="J108" i="1" s="1"/>
  <c r="J205" i="1"/>
  <c r="J246" i="1"/>
  <c r="J255" i="1"/>
  <c r="J288" i="1"/>
  <c r="J287" i="1" s="1"/>
  <c r="J299" i="1"/>
  <c r="J298" i="1" s="1"/>
  <c r="J304" i="1"/>
  <c r="J323" i="1"/>
  <c r="J324" i="1"/>
  <c r="J330" i="1"/>
  <c r="J333" i="1"/>
  <c r="J340" i="1"/>
  <c r="J347" i="1"/>
  <c r="J353" i="1"/>
  <c r="J350" i="1" s="1"/>
  <c r="J358" i="1"/>
  <c r="I358" i="1"/>
  <c r="K358" i="1" s="1"/>
  <c r="J363" i="1"/>
  <c r="I340" i="1" l="1"/>
  <c r="K340" i="1" s="1"/>
  <c r="K344" i="1"/>
  <c r="I175" i="1"/>
  <c r="K175" i="1" s="1"/>
  <c r="J63" i="1"/>
  <c r="J329" i="1"/>
  <c r="J245" i="1"/>
  <c r="J185" i="1" s="1"/>
  <c r="J307" i="1"/>
  <c r="J303" i="1" s="1"/>
  <c r="J286" i="1"/>
  <c r="J302" i="1" l="1"/>
  <c r="J368" i="1" s="1"/>
  <c r="I161" i="1"/>
  <c r="K161" i="1" s="1"/>
  <c r="I157" i="1"/>
  <c r="K157" i="1" s="1"/>
  <c r="I229" i="1" l="1"/>
  <c r="K229" i="1" s="1"/>
  <c r="I131" i="1"/>
  <c r="K131" i="1" s="1"/>
  <c r="I330" i="1" l="1"/>
  <c r="K330" i="1" s="1"/>
  <c r="I307" i="1" l="1"/>
  <c r="K307" i="1" s="1"/>
  <c r="I233" i="1"/>
  <c r="I145" i="1"/>
  <c r="I356" i="1"/>
  <c r="I360" i="1"/>
  <c r="K360" i="1" s="1"/>
  <c r="I326" i="1"/>
  <c r="I280" i="1"/>
  <c r="K280" i="1" s="1"/>
  <c r="I273" i="1"/>
  <c r="K273" i="1" s="1"/>
  <c r="I276" i="1"/>
  <c r="K276" i="1" s="1"/>
  <c r="I268" i="1"/>
  <c r="K268" i="1" s="1"/>
  <c r="I130" i="1" l="1"/>
  <c r="K130" i="1" s="1"/>
  <c r="K145" i="1"/>
  <c r="I323" i="1"/>
  <c r="K323" i="1" s="1"/>
  <c r="K326" i="1"/>
  <c r="I228" i="1"/>
  <c r="K228" i="1" s="1"/>
  <c r="K233" i="1"/>
  <c r="I190" i="1"/>
  <c r="K190" i="1" s="1"/>
  <c r="I288" i="1"/>
  <c r="K288" i="1" s="1"/>
  <c r="I172" i="1"/>
  <c r="K172" i="1" s="1"/>
  <c r="I65" i="1" l="1"/>
  <c r="K65" i="1" s="1"/>
  <c r="I71" i="1"/>
  <c r="K71" i="1" s="1"/>
  <c r="I353" i="1" l="1"/>
  <c r="I347" i="1"/>
  <c r="K347" i="1" s="1"/>
  <c r="I337" i="1"/>
  <c r="I324" i="1"/>
  <c r="K324" i="1" s="1"/>
  <c r="I320" i="1"/>
  <c r="I317" i="1"/>
  <c r="K317" i="1" s="1"/>
  <c r="I313" i="1"/>
  <c r="K313" i="1" s="1"/>
  <c r="I310" i="1"/>
  <c r="K310" i="1" s="1"/>
  <c r="I304" i="1"/>
  <c r="K304" i="1" s="1"/>
  <c r="I299" i="1"/>
  <c r="I295" i="1"/>
  <c r="K295" i="1" s="1"/>
  <c r="I291" i="1"/>
  <c r="K291" i="1" s="1"/>
  <c r="I270" i="1"/>
  <c r="K270" i="1" s="1"/>
  <c r="I263" i="1"/>
  <c r="K263" i="1" s="1"/>
  <c r="I250" i="1"/>
  <c r="K250" i="1" s="1"/>
  <c r="I246" i="1"/>
  <c r="K246" i="1" s="1"/>
  <c r="I225" i="1"/>
  <c r="K225" i="1" s="1"/>
  <c r="I222" i="1"/>
  <c r="K222" i="1" s="1"/>
  <c r="I219" i="1"/>
  <c r="K219" i="1" s="1"/>
  <c r="I214" i="1"/>
  <c r="K214" i="1" s="1"/>
  <c r="I211" i="1"/>
  <c r="K211" i="1" s="1"/>
  <c r="I202" i="1"/>
  <c r="K202" i="1" s="1"/>
  <c r="I195" i="1"/>
  <c r="K195" i="1" s="1"/>
  <c r="I187" i="1"/>
  <c r="I169" i="1"/>
  <c r="K169" i="1" s="1"/>
  <c r="I152" i="1"/>
  <c r="K152" i="1" s="1"/>
  <c r="I149" i="1"/>
  <c r="K149" i="1" s="1"/>
  <c r="I127" i="1"/>
  <c r="K127" i="1" s="1"/>
  <c r="I124" i="1"/>
  <c r="K124" i="1" s="1"/>
  <c r="I121" i="1"/>
  <c r="K121" i="1" s="1"/>
  <c r="I116" i="1"/>
  <c r="K116" i="1" s="1"/>
  <c r="I113" i="1"/>
  <c r="K113" i="1" s="1"/>
  <c r="I105" i="1"/>
  <c r="K105" i="1" s="1"/>
  <c r="I102" i="1"/>
  <c r="K102" i="1" s="1"/>
  <c r="I99" i="1"/>
  <c r="K99" i="1" s="1"/>
  <c r="I95" i="1"/>
  <c r="K95" i="1" s="1"/>
  <c r="I92" i="1"/>
  <c r="I88" i="1"/>
  <c r="K88" i="1" s="1"/>
  <c r="I80" i="1"/>
  <c r="K80" i="1" s="1"/>
  <c r="I77" i="1"/>
  <c r="K77" i="1" s="1"/>
  <c r="I74" i="1"/>
  <c r="K74" i="1" s="1"/>
  <c r="I68" i="1"/>
  <c r="K68" i="1" s="1"/>
  <c r="I48" i="1"/>
  <c r="K48" i="1" s="1"/>
  <c r="I44" i="1"/>
  <c r="K44" i="1" s="1"/>
  <c r="I41" i="1"/>
  <c r="K41" i="1" s="1"/>
  <c r="I31" i="1"/>
  <c r="K31" i="1" s="1"/>
  <c r="I298" i="1" l="1"/>
  <c r="K298" i="1" s="1"/>
  <c r="K299" i="1"/>
  <c r="I186" i="1"/>
  <c r="K186" i="1" s="1"/>
  <c r="K187" i="1"/>
  <c r="I329" i="1"/>
  <c r="K329" i="1" s="1"/>
  <c r="K337" i="1"/>
  <c r="I91" i="1"/>
  <c r="K91" i="1" s="1"/>
  <c r="K92" i="1"/>
  <c r="I316" i="1"/>
  <c r="K316" i="1" s="1"/>
  <c r="K320" i="1"/>
  <c r="I350" i="1"/>
  <c r="K350" i="1" s="1"/>
  <c r="K353" i="1"/>
  <c r="I303" i="1"/>
  <c r="I108" i="1"/>
  <c r="K108" i="1" s="1"/>
  <c r="I218" i="1"/>
  <c r="K218" i="1" s="1"/>
  <c r="I262" i="1"/>
  <c r="K262" i="1" s="1"/>
  <c r="I201" i="1"/>
  <c r="K201" i="1" s="1"/>
  <c r="I148" i="1"/>
  <c r="K148" i="1" s="1"/>
  <c r="I120" i="1"/>
  <c r="K120" i="1" s="1"/>
  <c r="I64" i="1"/>
  <c r="K64" i="1" s="1"/>
  <c r="I30" i="1"/>
  <c r="I287" i="1"/>
  <c r="I83" i="1"/>
  <c r="K83" i="1" s="1"/>
  <c r="I98" i="1"/>
  <c r="K98" i="1" s="1"/>
  <c r="I194" i="1"/>
  <c r="K194" i="1" s="1"/>
  <c r="I245" i="1"/>
  <c r="K245" i="1" s="1"/>
  <c r="I286" i="1" l="1"/>
  <c r="K286" i="1" s="1"/>
  <c r="K287" i="1"/>
  <c r="I29" i="1"/>
  <c r="K29" i="1" s="1"/>
  <c r="K30" i="1"/>
  <c r="I302" i="1"/>
  <c r="K302" i="1" s="1"/>
  <c r="K303" i="1"/>
  <c r="I63" i="1"/>
  <c r="K63" i="1" s="1"/>
  <c r="I185" i="1"/>
  <c r="K185" i="1" s="1"/>
  <c r="H305" i="1"/>
  <c r="H300" i="1"/>
  <c r="I368" i="1" l="1"/>
  <c r="H274" i="1"/>
  <c r="H271" i="1"/>
  <c r="H267" i="1"/>
  <c r="H264" i="1"/>
  <c r="H226" i="1"/>
  <c r="H223" i="1"/>
  <c r="H220" i="1"/>
  <c r="H216" i="1"/>
  <c r="H212" i="1"/>
  <c r="H206" i="1"/>
  <c r="H203" i="1"/>
  <c r="H199" i="1"/>
  <c r="H196" i="1"/>
  <c r="H188" i="1"/>
  <c r="H150" i="1" l="1"/>
  <c r="H128" i="1"/>
  <c r="H125" i="1"/>
  <c r="H110" i="1"/>
  <c r="H42" i="1"/>
</calcChain>
</file>

<file path=xl/sharedStrings.xml><?xml version="1.0" encoding="utf-8"?>
<sst xmlns="http://schemas.openxmlformats.org/spreadsheetml/2006/main" count="776" uniqueCount="243">
  <si>
    <t>Programa</t>
  </si>
  <si>
    <t>Producto</t>
  </si>
  <si>
    <t>REQUERIMIENTOS PRESUPUESTO 2021</t>
  </si>
  <si>
    <t>DENOMINACIÓN</t>
  </si>
  <si>
    <t>Cuenta</t>
  </si>
  <si>
    <t>Denominación</t>
  </si>
  <si>
    <t>INFORMACION  INSTITUCIONAL</t>
  </si>
  <si>
    <t>PREPARADO POR:</t>
  </si>
  <si>
    <t>AUTORIZADO POR:</t>
  </si>
  <si>
    <t>No. UNIDAD EJECUTORA</t>
  </si>
  <si>
    <r>
      <t>Formato elaborado por:</t>
    </r>
    <r>
      <rPr>
        <sz val="10"/>
        <rFont val="Arial"/>
        <family val="2"/>
      </rPr>
      <t xml:space="preserve"> Departamento de Programación y Evaluación Presupuestaria del MICM</t>
    </r>
  </si>
  <si>
    <t>FECHA DE ELABORACIÓN:</t>
  </si>
  <si>
    <t>MISIÓN</t>
  </si>
  <si>
    <t>VISIÓN</t>
  </si>
  <si>
    <t>DESCRIPCIÓN DEL CAPÍTULO</t>
  </si>
  <si>
    <t>DESCRIPCIÓN DEL / LOS  PROGRAMA (S)</t>
  </si>
  <si>
    <r>
      <t xml:space="preserve">No. CAPÍTULO </t>
    </r>
    <r>
      <rPr>
        <b/>
        <u/>
        <sz val="10"/>
        <color theme="1"/>
        <rFont val="Arial"/>
        <family val="2"/>
      </rPr>
      <t xml:space="preserve">                                    </t>
    </r>
    <r>
      <rPr>
        <b/>
        <sz val="10"/>
        <color theme="1"/>
        <rFont val="Arial"/>
        <family val="2"/>
      </rPr>
      <t xml:space="preserve">            </t>
    </r>
  </si>
  <si>
    <t>01</t>
  </si>
  <si>
    <t>0001</t>
  </si>
  <si>
    <t xml:space="preserve">REMUNERACIONES Y CONTRIBUCIONES </t>
  </si>
  <si>
    <t>REMUNERACIONES</t>
  </si>
  <si>
    <t xml:space="preserve">Remuneraciones al  personal fijo </t>
  </si>
  <si>
    <t xml:space="preserve">Sueldos fijos </t>
  </si>
  <si>
    <t>Remuneracion al personal con carácter transitorio</t>
  </si>
  <si>
    <t>Suplencias</t>
  </si>
  <si>
    <t>Personal de carácter temporal</t>
  </si>
  <si>
    <t xml:space="preserve">Sueldo Anual No. 13 </t>
  </si>
  <si>
    <t xml:space="preserve">Prestaciones Económicas/ Laborales </t>
  </si>
  <si>
    <t xml:space="preserve">Proporcion de vacaciones no disfrutadas </t>
  </si>
  <si>
    <t>SOBRESUELDOS</t>
  </si>
  <si>
    <t xml:space="preserve">Compensación </t>
  </si>
  <si>
    <t>Pago de Horas Extraordinarias (Reglamento 523-09)</t>
  </si>
  <si>
    <t>Prima de Transporte</t>
  </si>
  <si>
    <t>Compensacion servicios de Seguridad</t>
  </si>
  <si>
    <t>Incentivo por rendimiento individual</t>
  </si>
  <si>
    <t xml:space="preserve">Bono por desempeño </t>
  </si>
  <si>
    <t>Compensacion por rendimiento indicadores del MAP</t>
  </si>
  <si>
    <t xml:space="preserve">CONTRIBUCIONES A LA SEGURIDAD SOCIAL </t>
  </si>
  <si>
    <t xml:space="preserve">Contribuciones al seguro de salud </t>
  </si>
  <si>
    <t>Contribuciones al seguro de pensiones</t>
  </si>
  <si>
    <t>Contribuciones al seguro de riesgo laboral</t>
  </si>
  <si>
    <t xml:space="preserve">CONTRATACION DE SERVICIOS </t>
  </si>
  <si>
    <t xml:space="preserve">SERVICIOS BASICOS </t>
  </si>
  <si>
    <t>Teléfono local</t>
  </si>
  <si>
    <t>Telefax y correo</t>
  </si>
  <si>
    <t>Servicio de internet y televisión</t>
  </si>
  <si>
    <t xml:space="preserve"> Electricidad</t>
  </si>
  <si>
    <t>Energia Electrica</t>
  </si>
  <si>
    <t>Agua</t>
  </si>
  <si>
    <t>Recoleccion de Residuos sólido</t>
  </si>
  <si>
    <t>Publicidad y propaganda</t>
  </si>
  <si>
    <t>Impresión y encuadernación</t>
  </si>
  <si>
    <t xml:space="preserve">Viáticos dentro del país </t>
  </si>
  <si>
    <t>Viáticos fuera del país</t>
  </si>
  <si>
    <t>Pasajes</t>
  </si>
  <si>
    <t>Fletes</t>
  </si>
  <si>
    <t>Peajes</t>
  </si>
  <si>
    <t>Alquiler y rentas de edificios locales</t>
  </si>
  <si>
    <t>VIÁTICOS</t>
  </si>
  <si>
    <t>TRANSPORTE Y ALMACENAJE</t>
  </si>
  <si>
    <t>ALQUILERES Y RENTAS</t>
  </si>
  <si>
    <t>Alquiler de equipos de transporte, tracción y elevación</t>
  </si>
  <si>
    <t>Otros alquileres</t>
  </si>
  <si>
    <t xml:space="preserve">Seguro de bienes inmuebles </t>
  </si>
  <si>
    <t>Seguro de bienes muebles</t>
  </si>
  <si>
    <t>Seguros de personas</t>
  </si>
  <si>
    <t xml:space="preserve">Contratacion Obra Menores </t>
  </si>
  <si>
    <t>Reparaciones de maquinarias y equipos</t>
  </si>
  <si>
    <t>Mantenimiento y reparacion de equipo para computacion</t>
  </si>
  <si>
    <t>Mantenimiento y reparacion de equipo de oficina y muebles</t>
  </si>
  <si>
    <t>Mantenimiento y reparacion de equipos de transporte, traccion y elevacion</t>
  </si>
  <si>
    <t>Mantenimiento y reparacion de equipos de produccion</t>
  </si>
  <si>
    <t>Comisiones y gastos bancarios</t>
  </si>
  <si>
    <t>Impuesto, derechos y tasa</t>
  </si>
  <si>
    <t>Fumigacion, lavanderia, limpieza e higiene</t>
  </si>
  <si>
    <t>Fumigacion</t>
  </si>
  <si>
    <t>Lavanderia</t>
  </si>
  <si>
    <t>Limpieza e higiene</t>
  </si>
  <si>
    <t>Organización de eventos y festividades</t>
  </si>
  <si>
    <t>Eventos generales</t>
  </si>
  <si>
    <t>Festividades</t>
  </si>
  <si>
    <t>Servicios tecnicos y profesionales</t>
  </si>
  <si>
    <t>Prendas de vestir</t>
  </si>
  <si>
    <t>Servicios Juridicos</t>
  </si>
  <si>
    <t>Servicios de contabilidad y auditoria</t>
  </si>
  <si>
    <t>Servicios de capacitacion</t>
  </si>
  <si>
    <t>Servicios de informatica y sistemas computarizados</t>
  </si>
  <si>
    <t>Otros servicios tecnicos profesionales</t>
  </si>
  <si>
    <t>Impuestos</t>
  </si>
  <si>
    <t xml:space="preserve"> </t>
  </si>
  <si>
    <t>Servicios de Alimentacion</t>
  </si>
  <si>
    <t>SEGUROS</t>
  </si>
  <si>
    <t>SERVICIOS DE CONSERVACIÓN, REPARACIONES MENORES Y CONSTRUCCIONES TEMPORALES</t>
  </si>
  <si>
    <t>OTROS SERVICIOS NO INCLUIDOS EN CONCEPTOS ANTER.</t>
  </si>
  <si>
    <t>OTRAS CONTRATACIÓN DE SERVICIOS</t>
  </si>
  <si>
    <t>PUBLICIDAD, IMPRESIÓN Y ENCUADERNACIÓN</t>
  </si>
  <si>
    <t>MATERIALES Y SUMINISTROS</t>
  </si>
  <si>
    <t>Alimentos y bebidas para persona</t>
  </si>
  <si>
    <t>Productos agroforestales y pecuarios</t>
  </si>
  <si>
    <t>Productos forestales</t>
  </si>
  <si>
    <t>Acabados textiles</t>
  </si>
  <si>
    <t>Productos de vidrio, loza y porcelana</t>
  </si>
  <si>
    <t>Papel de escritorio</t>
  </si>
  <si>
    <t>Productos de papel y cartón</t>
  </si>
  <si>
    <t>Libros, revistas y periodicos</t>
  </si>
  <si>
    <t>Productos medicinales para uso humano</t>
  </si>
  <si>
    <t>Llantas y neumaticos</t>
  </si>
  <si>
    <t>Articulos de caucho</t>
  </si>
  <si>
    <t>Articulos de plastico</t>
  </si>
  <si>
    <t>Productos de cemento, cal, asbesto, yeso y arcilla</t>
  </si>
  <si>
    <t>Productos de cemento</t>
  </si>
  <si>
    <t>Productos de vidrio</t>
  </si>
  <si>
    <t>Productos metálicos y sus derivados</t>
  </si>
  <si>
    <t>Transferencias corrientes al sector externo</t>
  </si>
  <si>
    <t>Productos metalicos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</si>
  <si>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</si>
  <si>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</si>
  <si>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</si>
  <si>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</si>
  <si>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</si>
  <si>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</si>
  <si>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</si>
  <si>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quimicos de uso personal</t>
  </si>
  <si>
    <t>Abonos y fertilizantes</t>
  </si>
  <si>
    <t>Pinturas, Lacas , barnices diluyentes absorbentes para pintura</t>
  </si>
  <si>
    <t>Material para limpieza</t>
  </si>
  <si>
    <t>Utiles de escritorio, oficina, informatica y de enseñanza</t>
  </si>
  <si>
    <t>Utiles de cocina y comedor</t>
  </si>
  <si>
    <t>Productos electricos y afines</t>
  </si>
  <si>
    <t>Bonos para Utiles Diversos</t>
  </si>
  <si>
    <t>ALIMENTOS Y PRODUCTOS AGROFORESTALES</t>
  </si>
  <si>
    <t>TEXTILES Y VESTUARIOS</t>
  </si>
  <si>
    <t>Productos y útiles varios no identificados precedentemente (n.i.p.)</t>
  </si>
  <si>
    <t>Productos y útiles varios (n.i.p.)</t>
  </si>
  <si>
    <t>PRODUCTOS Y UTILES VARIOS</t>
  </si>
  <si>
    <t>COMBUSTIBLES, LUBRICANTES Y PRODUCTOS QUÍMICOS</t>
  </si>
  <si>
    <t>PRODUCTOS METÁLICOS Y NO METÁLICOS</t>
  </si>
  <si>
    <t>PRODUCTOS DE CUERO, CAUCHO Y PLÁSTICO</t>
  </si>
  <si>
    <t>PRODUCTOS DE PAPEL, CARTÓN E IMPRESOS</t>
  </si>
  <si>
    <t>PRODUCTOS FARMACÉUTICOS</t>
  </si>
  <si>
    <t xml:space="preserve">Viáticos fuera del país </t>
  </si>
  <si>
    <t>TRANSFERENCIAS CORRIENTES</t>
  </si>
  <si>
    <t>Ayudas y donaciones a personas</t>
  </si>
  <si>
    <t>Ayudas y donaciones programadas a hogares y personas</t>
  </si>
  <si>
    <t>Becas y viajes de estudios</t>
  </si>
  <si>
    <t>Becas nacionales</t>
  </si>
  <si>
    <t>Becas extranjeras</t>
  </si>
  <si>
    <t>Transferencias corrientes a asociaciones sin fines de lucro y partidos politicos</t>
  </si>
  <si>
    <t xml:space="preserve">Transferencias corrientes a asociaciones sin fines de lucro </t>
  </si>
  <si>
    <t>Transferencias corrientes a organismos internacionales</t>
  </si>
  <si>
    <t>TRANSFERENCIS AL SERCTOR PRIVADO</t>
  </si>
  <si>
    <t>Bienes muebles, inmuebles e intangibles</t>
  </si>
  <si>
    <t>Mobiliario y equipo</t>
  </si>
  <si>
    <t>Muebles de oficina y estanteria</t>
  </si>
  <si>
    <t>Electrodomesticos</t>
  </si>
  <si>
    <t>Otros mobiliarios y equipos no identificados precedente</t>
  </si>
  <si>
    <t>Equipos y aparatos  audiovisuales.</t>
  </si>
  <si>
    <t>Camara Fotograficas y de video</t>
  </si>
  <si>
    <t>Automoviles y camiones</t>
  </si>
  <si>
    <t>Equipo de telecomunicaciones y señalamiento</t>
  </si>
  <si>
    <t>Equipo de generacion electrica, aparatos y accesorios electricos</t>
  </si>
  <si>
    <t>Equipos de seguridad</t>
  </si>
  <si>
    <t>Investigaciones y desarrollo</t>
  </si>
  <si>
    <t>Programas de informatica y base de datos</t>
  </si>
  <si>
    <t xml:space="preserve">Programas de informatica </t>
  </si>
  <si>
    <t xml:space="preserve">Licencias informaticas e intelectuales </t>
  </si>
  <si>
    <t>BIENES INTANGIBLES</t>
  </si>
  <si>
    <t>EQUIPOS DE DEFENSA Y SEGURIDAD</t>
  </si>
  <si>
    <t>MAQUINARIA, OTROS EQUIPOS Y HERRAMIENTAS</t>
  </si>
  <si>
    <t>VEHÍCULOS Y EQUIPOS DE TRANSFPORTE, TRACCIÓN Y ELEVACIÓN</t>
  </si>
  <si>
    <t>MOBILIARIOS Y EQUIPOS EDUCACIONAL Y RECREATIVO</t>
  </si>
  <si>
    <t>TOTAL</t>
  </si>
  <si>
    <t>OBRAS</t>
  </si>
  <si>
    <t>11</t>
  </si>
  <si>
    <t>01,02 y 03</t>
  </si>
  <si>
    <t>98</t>
  </si>
  <si>
    <t>Programa No.96 Deuda Publica y otras Operaciones Financieras</t>
  </si>
  <si>
    <t>Programa No.98 administracion de contribuciones especiales</t>
  </si>
  <si>
    <t xml:space="preserve">OFICINA NACIONAL DE LA PROPIEDAD INDUSTRIAL </t>
  </si>
  <si>
    <t>Herramienta que describe al detalle las cuentas presupuestarias para ejecucion del gasto.</t>
  </si>
  <si>
    <t>Programa No.11 Aciones Comunes, Certificaciones de Signos Distintivos y Certificacioes de Invenciones.</t>
  </si>
  <si>
    <t>Garantizar los derecho de la Propiedad Industrial, asumiento con el compromiso de contribuir con el desarrollo económico y social del pais con servidores públicos eficientes que presten servicios de excelete calidad.</t>
  </si>
  <si>
    <t>Ser reconocida como una organización referente a la calidad de la región, gestionada con etica y trasparencia, apegada a la mejora continua de sus procesoss, que premueve la innovacion de los derecho de Propiedad Industrial en beneficio de la sociedad.</t>
  </si>
  <si>
    <t xml:space="preserve"> Personal en periodo  probatorio</t>
  </si>
  <si>
    <t>Remuneraciones al personal de carácter eventual</t>
  </si>
  <si>
    <t>Accesorios para edificaciones residenciales y no residenciales</t>
  </si>
  <si>
    <t>Otros gastos operativos</t>
  </si>
  <si>
    <t>Otros gastos operativos de instituciones empresariales</t>
  </si>
  <si>
    <t>Equipos de tecnología de la información y comunicación   </t>
  </si>
  <si>
    <t>Minerales</t>
  </si>
  <si>
    <t>Piedra, arcilla y arena</t>
  </si>
  <si>
    <t>Madera, corcho y sus Manufactura</t>
  </si>
  <si>
    <t>Rervicios  de mantenimiento, reparacion, desmonte e instalacion elevacion</t>
  </si>
  <si>
    <t>Productos de porcelana</t>
  </si>
  <si>
    <t>Heramientas menores</t>
  </si>
  <si>
    <t>Utiles menores medicos, quirurgico o de laboratorio</t>
  </si>
  <si>
    <t>Productos y útiles de defensa y seguridad</t>
  </si>
  <si>
    <t>Productos y útiles diversos</t>
  </si>
  <si>
    <t>accesorios</t>
  </si>
  <si>
    <t>Repuestos y accesorios menores</t>
  </si>
  <si>
    <t xml:space="preserve">Repuestos </t>
  </si>
  <si>
    <t>otros equipos de tramportes</t>
  </si>
  <si>
    <t>Otras estructura y obejetos de valor</t>
  </si>
  <si>
    <t>Instalaciones temporales</t>
  </si>
  <si>
    <t>Maquinarias y equipos industriales</t>
  </si>
  <si>
    <t>Sistemas y equipos de climatización</t>
  </si>
  <si>
    <t>Máquinas-herramientas</t>
  </si>
  <si>
    <t>Reparaciones y mantenimientos menores en edificaciones</t>
  </si>
  <si>
    <t>Mantenimiento y reparación de instalaciones eléctricas</t>
  </si>
  <si>
    <t>-Mantenimiento, reparación, servicios de pintura y sus derivados</t>
  </si>
  <si>
    <t>Otros mantenimientos, reparaciones y sus derivados, no identificados precedentemente</t>
  </si>
  <si>
    <t>-Otros servicios de mantenimiento, reparación, desmonte e instalación</t>
  </si>
  <si>
    <t>Productos de arcilla y derivados</t>
  </si>
  <si>
    <t>Otros productos químicos y conexos</t>
  </si>
  <si>
    <t>-Interinato</t>
  </si>
  <si>
    <t xml:space="preserve"> Presupuesto de Gastos  2024  Valores en RD$</t>
  </si>
  <si>
    <t>Compensacion extraordinaria anual</t>
  </si>
  <si>
    <t>Otras Contratacionesde Servicios</t>
  </si>
  <si>
    <t>Otras Contrataciones de Servicios</t>
  </si>
  <si>
    <t>Servicios de Catering</t>
  </si>
  <si>
    <t>Publicaciones de Aivisos oficiales</t>
  </si>
  <si>
    <t>Hospedaje</t>
  </si>
  <si>
    <t>Productos de artes graficas</t>
  </si>
  <si>
    <t xml:space="preserve">Otros Equipos </t>
  </si>
  <si>
    <t>Icerticidas, fumigantes y otros</t>
  </si>
  <si>
    <t>Equipos de climatización  </t>
  </si>
  <si>
    <t>Productos abrasivos</t>
  </si>
  <si>
    <t>No. CAPÍTULO: 5135</t>
  </si>
  <si>
    <t>No. UNIDAD EJECUTORA: 0001</t>
  </si>
  <si>
    <t>No. CLASIFICACIÓN GEOGRÁFICA: 98-99-9999</t>
  </si>
  <si>
    <t>% Participación / Presupuesto</t>
  </si>
  <si>
    <t xml:space="preserve">                                       DENOMINACIÓN: OFICINA NACIONAL DE LA PROPIEDAD INDUSTRIAL </t>
  </si>
  <si>
    <t xml:space="preserve">      Revisado por:</t>
  </si>
  <si>
    <t xml:space="preserve">         Licda. Rosa V. Almonte</t>
  </si>
  <si>
    <t>Autorizado por:</t>
  </si>
  <si>
    <t xml:space="preserve">Licda. Sarah De la Rosa </t>
  </si>
  <si>
    <t>Enc. Depto Financiero</t>
  </si>
  <si>
    <t xml:space="preserve">                                                       </t>
  </si>
  <si>
    <t xml:space="preserve">                                                                                                                                                     Preparado por:</t>
  </si>
  <si>
    <t xml:space="preserve">                                                 Licda. Yarenny Diroche</t>
  </si>
  <si>
    <t xml:space="preserve">                                                     Enc. División de Presupuesto</t>
  </si>
  <si>
    <t>FORMULACIÓN ANTEPROYECTO PRESUPUESTO DE GASTOS AÑO 2024</t>
  </si>
  <si>
    <t xml:space="preserve">  Direccion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</si>
</sst>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#,##0.00;[Red]#,##0.00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8"/>
      <name val="Arial Bold"/>
      <family val="2"/>
    </font>
    <font>
      <b/>
      <sz val="18"/>
      <name val="Arial"/>
      <family val="2"/>
    </font>
    <font>
      <b/>
      <sz val="12"/>
      <name val="Book Antiqua"/>
      <family val="1"/>
    </font>
    <font>
      <b/>
      <sz val="14"/>
      <name val="Book Antiqua"/>
      <family val="1"/>
    </font>
    <font>
      <b/>
      <sz val="11"/>
      <name val="Book Antiqua"/>
      <family val="1"/>
    </font>
    <font>
      <b/>
      <sz val="14"/>
      <color theme="1"/>
      <name val="Book Antiqua"/>
      <family val="1"/>
    </font>
    <font>
      <sz val="14"/>
      <name val="Arial Bold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b/>
      <sz val="14"/>
      <name val="Arial Bold"/>
    </font>
    <font>
      <sz val="14"/>
      <name val="Book Antiqua"/>
      <family val="1"/>
    </font>
    <font>
      <sz val="14"/>
      <color theme="1"/>
      <name val="Book Antiqua"/>
      <family val="1"/>
    </font>
    <font>
      <b/>
      <sz val="14"/>
      <color indexed="57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5" fillId="0" borderId="7">
      <alignment horizontal="center" vertical="center"/>
    </xf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0" fillId="0" borderId="0" xfId="0" applyFont="1" applyFill="1" applyBorder="1"/>
    <xf numFmtId="0" fontId="3" fillId="0" borderId="0" xfId="0" applyFont="1"/>
    <xf numFmtId="0" fontId="8" fillId="0" borderId="0" xfId="0" applyFont="1" applyFill="1" applyBorder="1" applyAlignment="1">
      <alignment vertical="center"/>
    </xf>
    <xf numFmtId="0" fontId="0" fillId="0" borderId="0" xfId="0" applyFont="1"/>
    <xf numFmtId="4" fontId="0" fillId="0" borderId="0" xfId="0" applyNumberFormat="1" applyFont="1" applyFill="1" applyBorder="1" applyAlignment="1">
      <alignment vertical="center"/>
    </xf>
    <xf numFmtId="0" fontId="0" fillId="2" borderId="0" xfId="0" applyFont="1" applyFill="1"/>
    <xf numFmtId="0" fontId="3" fillId="0" borderId="0" xfId="0" applyFont="1" applyAlignment="1">
      <alignment horizontal="right"/>
    </xf>
    <xf numFmtId="0" fontId="11" fillId="0" borderId="0" xfId="0" applyFont="1" applyFill="1"/>
    <xf numFmtId="4" fontId="12" fillId="0" borderId="3" xfId="0" applyNumberFormat="1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/>
    <xf numFmtId="0" fontId="14" fillId="0" borderId="0" xfId="0" applyFont="1" applyBorder="1"/>
    <xf numFmtId="0" fontId="12" fillId="0" borderId="0" xfId="0" applyFont="1" applyFill="1" applyBorder="1"/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0" fillId="2" borderId="3" xfId="0" applyFill="1" applyBorder="1"/>
    <xf numFmtId="0" fontId="18" fillId="2" borderId="0" xfId="0" applyFont="1" applyFill="1"/>
    <xf numFmtId="0" fontId="19" fillId="2" borderId="0" xfId="0" applyFont="1" applyFill="1" applyBorder="1" applyAlignment="1"/>
    <xf numFmtId="0" fontId="17" fillId="2" borderId="0" xfId="0" applyFont="1" applyFill="1"/>
    <xf numFmtId="0" fontId="20" fillId="0" borderId="0" xfId="0" applyFont="1" applyBorder="1"/>
    <xf numFmtId="0" fontId="6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165" fontId="17" fillId="2" borderId="0" xfId="10" applyFont="1" applyFill="1" applyBorder="1" applyAlignment="1">
      <alignment horizontal="right"/>
    </xf>
    <xf numFmtId="166" fontId="22" fillId="0" borderId="0" xfId="0" applyNumberFormat="1" applyFont="1"/>
    <xf numFmtId="166" fontId="0" fillId="0" borderId="2" xfId="0" applyNumberFormat="1" applyFont="1" applyBorder="1"/>
    <xf numFmtId="0" fontId="21" fillId="2" borderId="0" xfId="0" applyFont="1" applyFill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4" fillId="2" borderId="2" xfId="0" applyFont="1" applyFill="1" applyBorder="1"/>
    <xf numFmtId="0" fontId="21" fillId="2" borderId="2" xfId="0" applyFont="1" applyFill="1" applyBorder="1"/>
    <xf numFmtId="0" fontId="23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Border="1"/>
    <xf numFmtId="0" fontId="21" fillId="0" borderId="0" xfId="0" applyFont="1"/>
    <xf numFmtId="0" fontId="23" fillId="0" borderId="0" xfId="0" applyFont="1" applyFill="1" applyAlignment="1">
      <alignment horizontal="center"/>
    </xf>
    <xf numFmtId="0" fontId="23" fillId="0" borderId="0" xfId="0" applyFont="1" applyBorder="1" applyAlignment="1"/>
    <xf numFmtId="0" fontId="21" fillId="0" borderId="0" xfId="0" applyFont="1" applyFill="1"/>
    <xf numFmtId="0" fontId="25" fillId="0" borderId="2" xfId="0" applyFont="1" applyBorder="1" applyAlignment="1"/>
    <xf numFmtId="0" fontId="23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5" fillId="0" borderId="0" xfId="0" applyFont="1" applyFill="1" applyAlignment="1">
      <alignment horizontal="center"/>
    </xf>
    <xf numFmtId="49" fontId="21" fillId="0" borderId="3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4" fontId="21" fillId="0" borderId="3" xfId="0" applyNumberFormat="1" applyFont="1" applyFill="1" applyBorder="1" applyAlignment="1">
      <alignment vertical="center"/>
    </xf>
    <xf numFmtId="0" fontId="21" fillId="2" borderId="3" xfId="0" applyFont="1" applyFill="1" applyBorder="1"/>
    <xf numFmtId="0" fontId="17" fillId="6" borderId="3" xfId="0" applyFont="1" applyFill="1" applyBorder="1" applyAlignment="1">
      <alignment horizontal="left" wrapText="1"/>
    </xf>
    <xf numFmtId="0" fontId="17" fillId="6" borderId="3" xfId="0" applyFont="1" applyFill="1" applyBorder="1" applyAlignment="1">
      <alignment horizontal="center" wrapText="1"/>
    </xf>
    <xf numFmtId="165" fontId="17" fillId="6" borderId="3" xfId="10" applyFont="1" applyFill="1" applyBorder="1"/>
    <xf numFmtId="0" fontId="11" fillId="0" borderId="0" xfId="0" applyFont="1" applyFill="1" applyBorder="1"/>
    <xf numFmtId="0" fontId="17" fillId="0" borderId="3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 wrapText="1"/>
    </xf>
    <xf numFmtId="165" fontId="17" fillId="0" borderId="3" xfId="10" applyFont="1" applyFill="1" applyBorder="1" applyAlignment="1">
      <alignment horizontal="right"/>
    </xf>
    <xf numFmtId="165" fontId="27" fillId="0" borderId="3" xfId="10" applyFont="1" applyFill="1" applyBorder="1" applyAlignment="1">
      <alignment horizontal="right"/>
    </xf>
    <xf numFmtId="0" fontId="17" fillId="0" borderId="3" xfId="0" applyFont="1" applyFill="1" applyBorder="1" applyAlignment="1">
      <alignment vertical="top" wrapText="1"/>
    </xf>
    <xf numFmtId="0" fontId="27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27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vertical="center"/>
    </xf>
    <xf numFmtId="165" fontId="17" fillId="0" borderId="4" xfId="10" applyFont="1" applyFill="1" applyBorder="1" applyAlignment="1">
      <alignment horizontal="right"/>
    </xf>
    <xf numFmtId="0" fontId="27" fillId="0" borderId="3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wrapText="1"/>
    </xf>
    <xf numFmtId="165" fontId="17" fillId="0" borderId="3" xfId="10" applyFont="1" applyFill="1" applyBorder="1"/>
    <xf numFmtId="165" fontId="17" fillId="0" borderId="4" xfId="10" applyFont="1" applyFill="1" applyBorder="1"/>
    <xf numFmtId="165" fontId="28" fillId="0" borderId="3" xfId="10" applyFont="1" applyFill="1" applyBorder="1" applyAlignment="1">
      <alignment horizontal="right"/>
    </xf>
    <xf numFmtId="49" fontId="11" fillId="0" borderId="3" xfId="0" applyNumberFormat="1" applyFont="1" applyFill="1" applyBorder="1" applyAlignment="1">
      <alignment horizontal="center" vertical="center"/>
    </xf>
    <xf numFmtId="4" fontId="17" fillId="0" borderId="3" xfId="10" applyNumberFormat="1" applyFont="1" applyFill="1" applyBorder="1" applyAlignment="1">
      <alignment horizontal="right"/>
    </xf>
    <xf numFmtId="165" fontId="17" fillId="0" borderId="3" xfId="10" applyFont="1" applyFill="1" applyBorder="1" applyAlignment="1">
      <alignment wrapText="1"/>
    </xf>
    <xf numFmtId="165" fontId="27" fillId="0" borderId="3" xfId="10" applyFont="1" applyFill="1" applyBorder="1" applyAlignment="1">
      <alignment wrapText="1"/>
    </xf>
    <xf numFmtId="165" fontId="27" fillId="0" borderId="3" xfId="10" applyNumberFormat="1" applyFont="1" applyFill="1" applyBorder="1" applyAlignment="1">
      <alignment horizontal="center"/>
    </xf>
    <xf numFmtId="165" fontId="17" fillId="0" borderId="3" xfId="10" applyNumberFormat="1" applyFont="1" applyFill="1" applyBorder="1" applyAlignment="1">
      <alignment horizontal="center"/>
    </xf>
    <xf numFmtId="165" fontId="17" fillId="0" borderId="4" xfId="10" applyNumberFormat="1" applyFont="1" applyFill="1" applyBorder="1" applyAlignment="1">
      <alignment horizontal="center"/>
    </xf>
    <xf numFmtId="165" fontId="27" fillId="0" borderId="4" xfId="1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wrapText="1"/>
    </xf>
    <xf numFmtId="0" fontId="11" fillId="0" borderId="3" xfId="0" applyFont="1" applyFill="1" applyBorder="1"/>
    <xf numFmtId="165" fontId="11" fillId="0" borderId="3" xfId="10" applyFont="1" applyFill="1" applyBorder="1" applyAlignment="1">
      <alignment horizontal="right"/>
    </xf>
    <xf numFmtId="165" fontId="27" fillId="0" borderId="4" xfId="10" applyFont="1" applyFill="1" applyBorder="1" applyAlignment="1">
      <alignment horizontal="right"/>
    </xf>
    <xf numFmtId="165" fontId="27" fillId="0" borderId="3" xfId="10" applyFont="1" applyFill="1" applyBorder="1"/>
    <xf numFmtId="0" fontId="1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textRotation="45"/>
    </xf>
    <xf numFmtId="0" fontId="24" fillId="4" borderId="16" xfId="0" applyFont="1" applyFill="1" applyBorder="1" applyAlignment="1">
      <alignment horizontal="center" vertical="center" textRotation="45"/>
    </xf>
    <xf numFmtId="0" fontId="24" fillId="4" borderId="17" xfId="0" applyFont="1" applyFill="1" applyBorder="1" applyAlignment="1">
      <alignment horizontal="center" vertical="center" textRotation="45"/>
    </xf>
    <xf numFmtId="0" fontId="2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4" fontId="24" fillId="0" borderId="2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11">
    <cellStyle name="Millares" xfId="10" builtinId="3"/>
    <cellStyle name="Millares 2" xfId="5"/>
    <cellStyle name="Millares 2 2" xfId="1"/>
    <cellStyle name="Normal" xfId="0" builtinId="0"/>
    <cellStyle name="Normal 2" xfId="3"/>
    <cellStyle name="Normal 2 2" xfId="6"/>
    <cellStyle name="Normal 2 3" xfId="9"/>
    <cellStyle name="Normal 3" xfId="4"/>
    <cellStyle name="Normal 3 2" xfId="7"/>
    <cellStyle name="Normal 4 2" xfId="8"/>
    <cellStyle name="ProcessBody" xfId="2"/>
  </cellStyles>
  <dxfs count="2">
    <dxf>
      <font>
        <color theme="0"/>
      </font>
      <fill>
        <patternFill>
          <bgColor theme="8" tint="-0.49998474074526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9" defaultPivotStyle="PivotStyleLight16">
    <tableStyle name="Estilo de tabla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7620</xdr:rowOff>
    </xdr:from>
    <xdr:to>
      <xdr:col>7</xdr:col>
      <xdr:colOff>97587</xdr:colOff>
      <xdr:row>6</xdr:row>
      <xdr:rowOff>226261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4A730A0-2D02-4B76-A146-513F9E3D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515" y="7620"/>
          <a:ext cx="2347392" cy="175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1</xdr:row>
      <xdr:rowOff>83342</xdr:rowOff>
    </xdr:from>
    <xdr:to>
      <xdr:col>10</xdr:col>
      <xdr:colOff>273845</xdr:colOff>
      <xdr:row>17</xdr:row>
      <xdr:rowOff>119061</xdr:rowOff>
    </xdr:to>
    <xdr:pic>
      <xdr:nvPicPr>
        <xdr:cNvPr id="5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7470" y="250030"/>
          <a:ext cx="10013156" cy="28932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showGridLines="0" workbookViewId="0">
      <selection activeCell="O20" sqref="O20"/>
    </sheetView>
  </sheetViews>
  <sheetFormatPr baseColWidth="10" defaultColWidth="11.42578125" defaultRowHeight="12.75"/>
  <cols>
    <col min="1" max="1" width="18.85546875" customWidth="1"/>
    <col min="3" max="3" width="9.28515625" customWidth="1"/>
    <col min="4" max="4" width="13.28515625" customWidth="1"/>
  </cols>
  <sheetData>
    <row r="2" spans="1:12" ht="21.75" customHeight="1"/>
    <row r="3" spans="1:12" ht="21.75" customHeight="1"/>
    <row r="4" spans="1:12" ht="21.75" customHeight="1"/>
    <row r="5" spans="1:12" ht="21.75" customHeight="1"/>
    <row r="6" spans="1:12" ht="21.75" customHeight="1"/>
    <row r="7" spans="1:12" ht="18.75" customHeight="1"/>
    <row r="9" spans="1:12" ht="18">
      <c r="A9" s="126" t="s">
        <v>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0.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2" spans="1:12">
      <c r="A12" s="4"/>
      <c r="B12" s="4"/>
      <c r="C12" s="5"/>
      <c r="D12" s="5"/>
      <c r="E12" s="5"/>
      <c r="F12" s="4"/>
      <c r="G12" s="4"/>
      <c r="H12" s="4"/>
      <c r="I12" s="8"/>
      <c r="J12" s="15" t="s">
        <v>11</v>
      </c>
      <c r="K12" s="131">
        <v>44375</v>
      </c>
      <c r="L12" s="131"/>
    </row>
    <row r="13" spans="1:12">
      <c r="A13" s="4"/>
      <c r="B13" s="4"/>
      <c r="C13" s="5"/>
      <c r="D13" s="5"/>
      <c r="E13" s="5"/>
      <c r="F13" s="4"/>
      <c r="G13" s="4"/>
      <c r="H13" s="4"/>
      <c r="I13" s="4"/>
      <c r="J13" s="4"/>
      <c r="K13" s="4"/>
      <c r="L13" s="4"/>
    </row>
    <row r="14" spans="1:12">
      <c r="A14" s="128" t="s">
        <v>16</v>
      </c>
      <c r="B14" s="128"/>
      <c r="C14" s="129">
        <v>5135</v>
      </c>
      <c r="D14" s="129"/>
      <c r="E14" s="2"/>
      <c r="F14" s="102" t="s">
        <v>3</v>
      </c>
      <c r="G14" s="102"/>
      <c r="H14" s="103" t="s">
        <v>178</v>
      </c>
      <c r="I14" s="103"/>
      <c r="J14" s="103"/>
      <c r="K14" s="103"/>
      <c r="L14" s="103"/>
    </row>
    <row r="15" spans="1:12">
      <c r="A15" s="11" t="s">
        <v>9</v>
      </c>
      <c r="B15" s="11"/>
      <c r="C15" s="130" t="s">
        <v>18</v>
      </c>
      <c r="D15" s="130"/>
      <c r="F15" s="102" t="s">
        <v>3</v>
      </c>
      <c r="G15" s="102"/>
      <c r="H15" s="103" t="s">
        <v>178</v>
      </c>
      <c r="I15" s="103"/>
      <c r="J15" s="103"/>
      <c r="K15" s="103"/>
      <c r="L15" s="103"/>
    </row>
    <row r="16" spans="1:12">
      <c r="C16" s="2"/>
    </row>
    <row r="18" spans="1:12" ht="21.75" customHeight="1">
      <c r="A18" s="127" t="s">
        <v>12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 s="2" customFormat="1" ht="21.75" customHeight="1">
      <c r="A19" s="104" t="s">
        <v>181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6"/>
    </row>
    <row r="20" spans="1:12" s="2" customFormat="1" ht="21.75" customHeight="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9"/>
    </row>
    <row r="21" spans="1:12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9"/>
    </row>
    <row r="22" spans="1:12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ht="18" customHeight="1">
      <c r="A23" s="127" t="s">
        <v>13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</row>
    <row r="24" spans="1:12">
      <c r="A24" s="113" t="s">
        <v>182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5"/>
    </row>
    <row r="25" spans="1:12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8"/>
    </row>
    <row r="26" spans="1:12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8"/>
    </row>
    <row r="27" spans="1:12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8"/>
    </row>
    <row r="28" spans="1:12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1"/>
    </row>
    <row r="29" spans="1:12" ht="21.75" customHeight="1">
      <c r="A29" s="127" t="s">
        <v>14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</row>
    <row r="30" spans="1:12">
      <c r="A30" s="122" t="s">
        <v>179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4"/>
    </row>
    <row r="31" spans="1:12">
      <c r="A31" s="125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4"/>
    </row>
    <row r="32" spans="1:12">
      <c r="A32" s="125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4"/>
    </row>
    <row r="33" spans="1:13">
      <c r="A33" s="125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4"/>
    </row>
    <row r="34" spans="1:13">
      <c r="A34" s="125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  <row r="35" spans="1:13">
      <c r="A35" s="125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4"/>
    </row>
    <row r="36" spans="1:13">
      <c r="A36" s="125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4"/>
    </row>
    <row r="37" spans="1:13" ht="19.5" customHeight="1">
      <c r="A37" s="127" t="s">
        <v>15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</row>
    <row r="38" spans="1:13" ht="60.75" customHeight="1">
      <c r="A38" s="99" t="s">
        <v>180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1"/>
    </row>
    <row r="39" spans="1:13" ht="54.75" customHeight="1">
      <c r="A39" s="99" t="s">
        <v>176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1"/>
    </row>
    <row r="40" spans="1:13" ht="56.25" customHeight="1">
      <c r="A40" s="99" t="s">
        <v>177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1"/>
    </row>
    <row r="44" spans="1:13">
      <c r="A44" s="10" t="s">
        <v>7</v>
      </c>
      <c r="B44" s="6"/>
      <c r="C44" s="6"/>
      <c r="D44" s="6"/>
      <c r="F44" s="10" t="s">
        <v>8</v>
      </c>
      <c r="H44" s="6"/>
      <c r="I44" s="6"/>
      <c r="J44" s="6"/>
      <c r="K44" s="6"/>
    </row>
    <row r="48" spans="1:13" s="14" customFormat="1" ht="20.25" customHeight="1">
      <c r="A48" s="10" t="s">
        <v>10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3"/>
      <c r="M48" s="9"/>
    </row>
  </sheetData>
  <mergeCells count="19">
    <mergeCell ref="A9:L9"/>
    <mergeCell ref="F14:G14"/>
    <mergeCell ref="H14:L14"/>
    <mergeCell ref="A29:L29"/>
    <mergeCell ref="A37:L37"/>
    <mergeCell ref="A18:L18"/>
    <mergeCell ref="A23:L23"/>
    <mergeCell ref="A14:B14"/>
    <mergeCell ref="C14:D14"/>
    <mergeCell ref="C15:D15"/>
    <mergeCell ref="K12:L12"/>
    <mergeCell ref="A38:L38"/>
    <mergeCell ref="A39:L39"/>
    <mergeCell ref="A40:L40"/>
    <mergeCell ref="F15:G15"/>
    <mergeCell ref="H15:L15"/>
    <mergeCell ref="A19:L22"/>
    <mergeCell ref="A24:L28"/>
    <mergeCell ref="A30:L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9"/>
  <sheetViews>
    <sheetView showGridLines="0" tabSelected="1" view="pageBreakPreview" topLeftCell="B100" zoomScale="60" zoomScaleNormal="80" workbookViewId="0">
      <selection activeCell="P105" sqref="P105"/>
    </sheetView>
  </sheetViews>
  <sheetFormatPr baseColWidth="10" defaultColWidth="11.42578125" defaultRowHeight="12.75"/>
  <cols>
    <col min="1" max="1" width="15" style="2" customWidth="1"/>
    <col min="2" max="2" width="18.42578125" style="2" customWidth="1"/>
    <col min="3" max="3" width="9.42578125" style="1" customWidth="1"/>
    <col min="4" max="4" width="12.28515625" style="1" customWidth="1"/>
    <col min="5" max="5" width="10.5703125" style="1" customWidth="1"/>
    <col min="6" max="6" width="11.140625" style="1" customWidth="1"/>
    <col min="7" max="7" width="13.28515625" style="1" customWidth="1"/>
    <col min="8" max="8" width="64.85546875" style="1" customWidth="1"/>
    <col min="9" max="9" width="30.42578125" style="1" customWidth="1"/>
    <col min="10" max="10" width="0.42578125" style="5" hidden="1" customWidth="1"/>
    <col min="11" max="11" width="32.140625" style="1" customWidth="1"/>
    <col min="12" max="16384" width="11.42578125" style="1"/>
  </cols>
  <sheetData>
    <row r="2" spans="1:12">
      <c r="A2" s="5"/>
      <c r="B2" s="5"/>
      <c r="C2" s="3"/>
      <c r="D2" s="3"/>
      <c r="E2" s="3"/>
      <c r="F2" s="3"/>
      <c r="G2" s="3"/>
      <c r="H2" s="3"/>
      <c r="I2" s="3"/>
    </row>
    <row r="3" spans="1:12">
      <c r="A3" s="5"/>
      <c r="B3" s="5"/>
      <c r="C3" s="3"/>
      <c r="D3" s="3"/>
      <c r="E3" s="3"/>
      <c r="F3" s="3"/>
      <c r="G3" s="3"/>
      <c r="H3" s="3"/>
      <c r="I3" s="3"/>
    </row>
    <row r="4" spans="1:12">
      <c r="A4" s="5"/>
      <c r="B4" s="5"/>
      <c r="C4" s="3"/>
      <c r="D4" s="3"/>
      <c r="E4" s="3"/>
      <c r="F4" s="3"/>
      <c r="G4" s="3"/>
      <c r="H4" s="3"/>
      <c r="I4" s="3"/>
    </row>
    <row r="5" spans="1:12">
      <c r="A5" s="5"/>
      <c r="B5" s="5"/>
      <c r="C5" s="3"/>
      <c r="D5" s="3"/>
      <c r="E5" s="3"/>
      <c r="F5" s="3"/>
      <c r="G5" s="3"/>
      <c r="H5" s="3"/>
      <c r="I5" s="3"/>
    </row>
    <row r="6" spans="1:12" ht="23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2.7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13.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13.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ht="13.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13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3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13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6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7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9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2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18.75" customHeight="1">
      <c r="A19" s="20"/>
      <c r="B19" s="139" t="s">
        <v>241</v>
      </c>
      <c r="C19" s="139"/>
      <c r="D19" s="139"/>
      <c r="E19" s="139"/>
      <c r="F19" s="139"/>
      <c r="G19" s="139"/>
      <c r="H19" s="139"/>
      <c r="I19" s="139"/>
      <c r="J19" s="139"/>
      <c r="K19" s="139"/>
      <c r="L19" s="20"/>
    </row>
    <row r="20" spans="1:12" ht="12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12.75" customHeight="1">
      <c r="A21" s="2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20"/>
    </row>
    <row r="22" spans="1:12" ht="20.2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21" customHeight="1">
      <c r="A23" s="20"/>
      <c r="B23" s="28" t="s">
        <v>227</v>
      </c>
      <c r="C23" s="26" t="s">
        <v>227</v>
      </c>
      <c r="D23" s="26"/>
      <c r="E23" s="20"/>
      <c r="F23" s="20"/>
      <c r="G23" s="20"/>
      <c r="H23" s="26" t="s">
        <v>231</v>
      </c>
      <c r="I23" s="27"/>
      <c r="J23" s="27"/>
      <c r="K23" s="20"/>
      <c r="L23" s="20"/>
    </row>
    <row r="24" spans="1:12" ht="20.25" customHeight="1">
      <c r="A24" s="20"/>
      <c r="B24" s="28" t="s">
        <v>228</v>
      </c>
      <c r="C24" s="26" t="s">
        <v>228</v>
      </c>
      <c r="D24" s="26"/>
      <c r="E24" s="20"/>
      <c r="F24" s="20"/>
      <c r="G24" s="20"/>
      <c r="H24" s="26" t="s">
        <v>231</v>
      </c>
      <c r="I24" s="27"/>
      <c r="J24" s="27"/>
      <c r="K24" s="20"/>
      <c r="L24" s="20"/>
    </row>
    <row r="25" spans="1:12" ht="21.75" customHeight="1">
      <c r="A25" s="20"/>
      <c r="B25" s="28" t="s">
        <v>229</v>
      </c>
      <c r="C25" s="26" t="s">
        <v>229</v>
      </c>
      <c r="D25" s="26"/>
      <c r="E25" s="20"/>
      <c r="F25" s="20"/>
      <c r="G25" s="20"/>
      <c r="H25" s="20"/>
      <c r="I25" s="20"/>
      <c r="J25" s="20"/>
      <c r="K25" s="20"/>
      <c r="L25" s="20"/>
    </row>
    <row r="26" spans="1:12" ht="18" customHeight="1">
      <c r="A26" s="20"/>
      <c r="B26" s="29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23.25" customHeight="1">
      <c r="A27" s="132" t="s">
        <v>0</v>
      </c>
      <c r="B27" s="133" t="s">
        <v>1</v>
      </c>
      <c r="C27" s="141" t="s">
        <v>4</v>
      </c>
      <c r="D27" s="142"/>
      <c r="E27" s="142"/>
      <c r="F27" s="142"/>
      <c r="G27" s="143"/>
      <c r="H27" s="135" t="s">
        <v>5</v>
      </c>
      <c r="I27" s="136" t="s">
        <v>215</v>
      </c>
      <c r="J27" s="137" t="s">
        <v>2</v>
      </c>
      <c r="K27" s="136" t="s">
        <v>230</v>
      </c>
    </row>
    <row r="28" spans="1:12" ht="54" customHeight="1">
      <c r="A28" s="132"/>
      <c r="B28" s="134"/>
      <c r="C28" s="144"/>
      <c r="D28" s="145"/>
      <c r="E28" s="145"/>
      <c r="F28" s="145"/>
      <c r="G28" s="146"/>
      <c r="H28" s="135"/>
      <c r="I28" s="136"/>
      <c r="J28" s="137"/>
      <c r="K28" s="136" t="s">
        <v>230</v>
      </c>
    </row>
    <row r="29" spans="1:12" ht="21.75" customHeight="1">
      <c r="A29" s="22" t="s">
        <v>173</v>
      </c>
      <c r="B29" s="54" t="s">
        <v>174</v>
      </c>
      <c r="C29" s="60">
        <v>2</v>
      </c>
      <c r="D29" s="60">
        <v>1</v>
      </c>
      <c r="E29" s="60"/>
      <c r="F29" s="60"/>
      <c r="G29" s="60"/>
      <c r="H29" s="61" t="s">
        <v>19</v>
      </c>
      <c r="I29" s="62">
        <f>+I30+I48+I58</f>
        <v>487300260</v>
      </c>
      <c r="J29" s="63"/>
      <c r="K29" s="62">
        <f>+I29/628501260*100</f>
        <v>77.533696591157195</v>
      </c>
    </row>
    <row r="30" spans="1:12" ht="27" customHeight="1">
      <c r="A30" s="22" t="s">
        <v>173</v>
      </c>
      <c r="B30" s="54" t="s">
        <v>174</v>
      </c>
      <c r="C30" s="64">
        <v>2</v>
      </c>
      <c r="D30" s="64">
        <v>1</v>
      </c>
      <c r="E30" s="64">
        <v>1</v>
      </c>
      <c r="F30" s="65"/>
      <c r="G30" s="65"/>
      <c r="H30" s="66" t="s">
        <v>20</v>
      </c>
      <c r="I30" s="67">
        <f>+I31+I34+I41+I44</f>
        <v>367300260</v>
      </c>
      <c r="J30" s="63"/>
      <c r="K30" s="68">
        <f t="shared" ref="K30:K93" si="0">+I30/628501260*100</f>
        <v>58.440656109424502</v>
      </c>
    </row>
    <row r="31" spans="1:12" ht="46.5" customHeight="1">
      <c r="A31" s="22" t="s">
        <v>173</v>
      </c>
      <c r="B31" s="54" t="s">
        <v>174</v>
      </c>
      <c r="C31" s="64">
        <v>2</v>
      </c>
      <c r="D31" s="64">
        <v>1</v>
      </c>
      <c r="E31" s="64">
        <v>1</v>
      </c>
      <c r="F31" s="65">
        <v>1</v>
      </c>
      <c r="G31" s="65"/>
      <c r="H31" s="69" t="s">
        <v>21</v>
      </c>
      <c r="I31" s="67">
        <f>+I32</f>
        <v>320000000</v>
      </c>
      <c r="J31" s="63"/>
      <c r="K31" s="68">
        <f t="shared" si="0"/>
        <v>50.914774617953832</v>
      </c>
    </row>
    <row r="32" spans="1:12" ht="20.100000000000001" customHeight="1">
      <c r="A32" s="22" t="s">
        <v>173</v>
      </c>
      <c r="B32" s="54" t="s">
        <v>174</v>
      </c>
      <c r="C32" s="70">
        <v>2</v>
      </c>
      <c r="D32" s="70">
        <v>1</v>
      </c>
      <c r="E32" s="70">
        <v>1</v>
      </c>
      <c r="F32" s="71">
        <v>1</v>
      </c>
      <c r="G32" s="71">
        <v>1</v>
      </c>
      <c r="H32" s="72" t="s">
        <v>22</v>
      </c>
      <c r="I32" s="68">
        <v>320000000</v>
      </c>
      <c r="J32" s="63"/>
      <c r="K32" s="68">
        <f t="shared" si="0"/>
        <v>50.914774617953832</v>
      </c>
    </row>
    <row r="33" spans="1:11" ht="20.100000000000001" customHeight="1">
      <c r="A33" s="22" t="s">
        <v>173</v>
      </c>
      <c r="B33" s="56"/>
      <c r="C33" s="70"/>
      <c r="D33" s="70"/>
      <c r="E33" s="70"/>
      <c r="F33" s="71"/>
      <c r="G33" s="71"/>
      <c r="H33" s="72"/>
      <c r="I33" s="68"/>
      <c r="J33" s="63"/>
      <c r="K33" s="68">
        <f t="shared" si="0"/>
        <v>0</v>
      </c>
    </row>
    <row r="34" spans="1:11" ht="20.100000000000001" customHeight="1">
      <c r="A34" s="22" t="s">
        <v>173</v>
      </c>
      <c r="B34" s="54" t="s">
        <v>17</v>
      </c>
      <c r="C34" s="64">
        <v>2</v>
      </c>
      <c r="D34" s="64">
        <v>1</v>
      </c>
      <c r="E34" s="64">
        <v>1</v>
      </c>
      <c r="F34" s="65">
        <v>2</v>
      </c>
      <c r="G34" s="65"/>
      <c r="H34" s="73" t="s">
        <v>23</v>
      </c>
      <c r="I34" s="67">
        <f>SUM(I35:I39)</f>
        <v>19000000</v>
      </c>
      <c r="J34" s="63"/>
      <c r="K34" s="68">
        <f t="shared" si="0"/>
        <v>3.0230647429410085</v>
      </c>
    </row>
    <row r="35" spans="1:11" ht="20.100000000000001" customHeight="1">
      <c r="A35" s="22" t="s">
        <v>173</v>
      </c>
      <c r="B35" s="54" t="s">
        <v>17</v>
      </c>
      <c r="C35" s="70">
        <v>2</v>
      </c>
      <c r="D35" s="70">
        <v>1</v>
      </c>
      <c r="E35" s="70">
        <v>1</v>
      </c>
      <c r="F35" s="71">
        <v>2</v>
      </c>
      <c r="G35" s="71">
        <v>3</v>
      </c>
      <c r="H35" s="72" t="s">
        <v>24</v>
      </c>
      <c r="I35" s="68">
        <v>500000</v>
      </c>
      <c r="J35" s="63"/>
      <c r="K35" s="68">
        <f t="shared" si="0"/>
        <v>7.9554335340552854E-2</v>
      </c>
    </row>
    <row r="36" spans="1:11" ht="20.100000000000001" customHeight="1">
      <c r="A36" s="23"/>
      <c r="B36" s="54" t="s">
        <v>17</v>
      </c>
      <c r="C36" s="70">
        <v>2</v>
      </c>
      <c r="D36" s="70">
        <v>1</v>
      </c>
      <c r="E36" s="70">
        <v>1</v>
      </c>
      <c r="F36" s="71">
        <v>2</v>
      </c>
      <c r="G36" s="71">
        <v>5</v>
      </c>
      <c r="H36" s="72" t="s">
        <v>183</v>
      </c>
      <c r="I36" s="68">
        <v>500000</v>
      </c>
      <c r="J36" s="63"/>
      <c r="K36" s="68">
        <f t="shared" si="0"/>
        <v>7.9554335340552854E-2</v>
      </c>
    </row>
    <row r="37" spans="1:11" ht="20.100000000000001" customHeight="1">
      <c r="A37" s="22" t="s">
        <v>173</v>
      </c>
      <c r="B37" s="54" t="s">
        <v>17</v>
      </c>
      <c r="C37" s="70">
        <v>2</v>
      </c>
      <c r="D37" s="70">
        <v>1</v>
      </c>
      <c r="E37" s="70">
        <v>1</v>
      </c>
      <c r="F37" s="71">
        <v>2</v>
      </c>
      <c r="G37" s="71">
        <v>8</v>
      </c>
      <c r="H37" s="72" t="s">
        <v>25</v>
      </c>
      <c r="I37" s="68">
        <v>15000000</v>
      </c>
      <c r="J37" s="63"/>
      <c r="K37" s="68">
        <f t="shared" si="0"/>
        <v>2.3866300602165857</v>
      </c>
    </row>
    <row r="38" spans="1:11" ht="20.100000000000001" customHeight="1">
      <c r="A38" s="22" t="s">
        <v>173</v>
      </c>
      <c r="B38" s="54" t="s">
        <v>17</v>
      </c>
      <c r="C38" s="70">
        <v>2</v>
      </c>
      <c r="D38" s="70">
        <v>1</v>
      </c>
      <c r="E38" s="70">
        <v>1</v>
      </c>
      <c r="F38" s="71">
        <v>2</v>
      </c>
      <c r="G38" s="71">
        <v>9</v>
      </c>
      <c r="H38" s="72" t="s">
        <v>184</v>
      </c>
      <c r="I38" s="68">
        <v>500000</v>
      </c>
      <c r="J38" s="63"/>
      <c r="K38" s="68">
        <f t="shared" si="0"/>
        <v>7.9554335340552854E-2</v>
      </c>
    </row>
    <row r="39" spans="1:11" ht="20.100000000000001" customHeight="1">
      <c r="A39" s="22" t="s">
        <v>173</v>
      </c>
      <c r="B39" s="54" t="s">
        <v>17</v>
      </c>
      <c r="C39" s="70">
        <v>2</v>
      </c>
      <c r="D39" s="70">
        <v>1</v>
      </c>
      <c r="E39" s="70">
        <v>1</v>
      </c>
      <c r="F39" s="71">
        <v>2</v>
      </c>
      <c r="G39" s="71">
        <v>11</v>
      </c>
      <c r="H39" s="72" t="s">
        <v>214</v>
      </c>
      <c r="I39" s="68">
        <v>2500000</v>
      </c>
      <c r="J39" s="63"/>
      <c r="K39" s="68">
        <f t="shared" si="0"/>
        <v>0.39777167670276431</v>
      </c>
    </row>
    <row r="40" spans="1:11" ht="20.100000000000001" customHeight="1">
      <c r="A40" s="22" t="s">
        <v>173</v>
      </c>
      <c r="B40" s="56"/>
      <c r="C40" s="70"/>
      <c r="D40" s="70"/>
      <c r="E40" s="70"/>
      <c r="F40" s="71"/>
      <c r="G40" s="71"/>
      <c r="H40" s="72"/>
      <c r="I40" s="68"/>
      <c r="J40" s="63"/>
      <c r="K40" s="68"/>
    </row>
    <row r="41" spans="1:11" ht="39.75" customHeight="1">
      <c r="A41" s="22" t="s">
        <v>173</v>
      </c>
      <c r="B41" s="54" t="s">
        <v>174</v>
      </c>
      <c r="C41" s="64">
        <v>2</v>
      </c>
      <c r="D41" s="64">
        <v>1</v>
      </c>
      <c r="E41" s="64">
        <v>1</v>
      </c>
      <c r="F41" s="65">
        <v>4</v>
      </c>
      <c r="G41" s="71"/>
      <c r="H41" s="73" t="s">
        <v>26</v>
      </c>
      <c r="I41" s="67">
        <f>SUM(I42)</f>
        <v>22300260</v>
      </c>
      <c r="J41" s="63"/>
      <c r="K41" s="68">
        <f t="shared" si="0"/>
        <v>3.5481647244430343</v>
      </c>
    </row>
    <row r="42" spans="1:11" ht="37.5" customHeight="1">
      <c r="A42" s="22" t="s">
        <v>173</v>
      </c>
      <c r="B42" s="54" t="s">
        <v>174</v>
      </c>
      <c r="C42" s="70">
        <v>2</v>
      </c>
      <c r="D42" s="70">
        <v>1</v>
      </c>
      <c r="E42" s="70">
        <v>1</v>
      </c>
      <c r="F42" s="71">
        <v>4</v>
      </c>
      <c r="G42" s="71">
        <v>1</v>
      </c>
      <c r="H42" s="72" t="str">
        <f>H41</f>
        <v xml:space="preserve">Sueldo Anual No. 13 </v>
      </c>
      <c r="I42" s="68">
        <v>22300260</v>
      </c>
      <c r="J42" s="63"/>
      <c r="K42" s="68">
        <f t="shared" si="0"/>
        <v>3.5481647244430343</v>
      </c>
    </row>
    <row r="43" spans="1:11" ht="20.100000000000001" customHeight="1">
      <c r="A43" s="23"/>
      <c r="B43" s="56"/>
      <c r="C43" s="70"/>
      <c r="D43" s="70"/>
      <c r="E43" s="70"/>
      <c r="F43" s="71"/>
      <c r="G43" s="71"/>
      <c r="H43" s="72"/>
      <c r="I43" s="68"/>
      <c r="J43" s="63"/>
      <c r="K43" s="68"/>
    </row>
    <row r="44" spans="1:11" ht="20.100000000000001" customHeight="1">
      <c r="A44" s="22" t="s">
        <v>173</v>
      </c>
      <c r="B44" s="54" t="s">
        <v>17</v>
      </c>
      <c r="C44" s="64">
        <v>2</v>
      </c>
      <c r="D44" s="64">
        <v>1</v>
      </c>
      <c r="E44" s="64">
        <v>1</v>
      </c>
      <c r="F44" s="65">
        <v>5</v>
      </c>
      <c r="G44" s="71"/>
      <c r="H44" s="73" t="s">
        <v>27</v>
      </c>
      <c r="I44" s="67">
        <f>I45+I46</f>
        <v>6000000</v>
      </c>
      <c r="J44" s="63"/>
      <c r="K44" s="68">
        <f t="shared" si="0"/>
        <v>0.9546520240866343</v>
      </c>
    </row>
    <row r="45" spans="1:11" ht="20.100000000000001" customHeight="1">
      <c r="A45" s="22" t="s">
        <v>173</v>
      </c>
      <c r="B45" s="54" t="s">
        <v>17</v>
      </c>
      <c r="C45" s="70">
        <v>2</v>
      </c>
      <c r="D45" s="70">
        <v>1</v>
      </c>
      <c r="E45" s="70">
        <v>1</v>
      </c>
      <c r="F45" s="71">
        <v>5</v>
      </c>
      <c r="G45" s="71">
        <v>1</v>
      </c>
      <c r="H45" s="72" t="s">
        <v>27</v>
      </c>
      <c r="I45" s="68">
        <v>3000000</v>
      </c>
      <c r="J45" s="63"/>
      <c r="K45" s="68">
        <f t="shared" si="0"/>
        <v>0.47732601204331715</v>
      </c>
    </row>
    <row r="46" spans="1:11" ht="20.100000000000001" customHeight="1">
      <c r="A46" s="23"/>
      <c r="B46" s="54" t="s">
        <v>17</v>
      </c>
      <c r="C46" s="70">
        <v>2</v>
      </c>
      <c r="D46" s="70">
        <v>1</v>
      </c>
      <c r="E46" s="70">
        <v>1</v>
      </c>
      <c r="F46" s="71">
        <v>5</v>
      </c>
      <c r="G46" s="71">
        <v>4</v>
      </c>
      <c r="H46" s="72" t="s">
        <v>28</v>
      </c>
      <c r="I46" s="68">
        <v>3000000</v>
      </c>
      <c r="J46" s="63"/>
      <c r="K46" s="68">
        <f t="shared" si="0"/>
        <v>0.47732601204331715</v>
      </c>
    </row>
    <row r="47" spans="1:11" ht="20.100000000000001" customHeight="1">
      <c r="A47" s="22" t="s">
        <v>173</v>
      </c>
      <c r="B47" s="56"/>
      <c r="C47" s="74"/>
      <c r="D47" s="74"/>
      <c r="E47" s="74"/>
      <c r="F47" s="74"/>
      <c r="G47" s="74"/>
      <c r="H47" s="75"/>
      <c r="I47" s="76"/>
      <c r="J47" s="63"/>
      <c r="K47" s="68"/>
    </row>
    <row r="48" spans="1:11" ht="20.100000000000001" customHeight="1">
      <c r="A48" s="22" t="s">
        <v>173</v>
      </c>
      <c r="B48" s="54" t="s">
        <v>17</v>
      </c>
      <c r="C48" s="64">
        <v>2</v>
      </c>
      <c r="D48" s="64">
        <v>1</v>
      </c>
      <c r="E48" s="64">
        <v>2</v>
      </c>
      <c r="F48" s="71"/>
      <c r="G48" s="71"/>
      <c r="H48" s="66" t="s">
        <v>29</v>
      </c>
      <c r="I48" s="67">
        <f>SUM(I49:I49)</f>
        <v>73000000</v>
      </c>
      <c r="J48" s="77">
        <f t="shared" ref="J48" si="1">SUM(J49:J49)</f>
        <v>0</v>
      </c>
      <c r="K48" s="68">
        <f t="shared" si="0"/>
        <v>11.614932959720717</v>
      </c>
    </row>
    <row r="49" spans="1:11" ht="20.100000000000001" customHeight="1">
      <c r="A49" s="22" t="s">
        <v>173</v>
      </c>
      <c r="B49" s="54" t="s">
        <v>17</v>
      </c>
      <c r="C49" s="64">
        <v>2</v>
      </c>
      <c r="D49" s="64">
        <v>1</v>
      </c>
      <c r="E49" s="64">
        <v>2</v>
      </c>
      <c r="F49" s="71">
        <v>2</v>
      </c>
      <c r="G49" s="71"/>
      <c r="H49" s="73" t="s">
        <v>30</v>
      </c>
      <c r="I49" s="67">
        <f>SUM(I50:I56)</f>
        <v>73000000</v>
      </c>
      <c r="J49" s="77">
        <f t="shared" ref="J49" si="2">SUM(J50:J55)</f>
        <v>0</v>
      </c>
      <c r="K49" s="68">
        <f t="shared" si="0"/>
        <v>11.614932959720717</v>
      </c>
    </row>
    <row r="50" spans="1:11" ht="20.100000000000001" customHeight="1">
      <c r="A50" s="23"/>
      <c r="B50" s="54" t="s">
        <v>17</v>
      </c>
      <c r="C50" s="70">
        <v>2</v>
      </c>
      <c r="D50" s="70">
        <v>1</v>
      </c>
      <c r="E50" s="70">
        <v>2</v>
      </c>
      <c r="F50" s="71">
        <v>2</v>
      </c>
      <c r="G50" s="71">
        <v>3</v>
      </c>
      <c r="H50" s="72" t="s">
        <v>31</v>
      </c>
      <c r="I50" s="68">
        <v>500000</v>
      </c>
      <c r="J50" s="63"/>
      <c r="K50" s="68">
        <f t="shared" si="0"/>
        <v>7.9554335340552854E-2</v>
      </c>
    </row>
    <row r="51" spans="1:11" ht="20.100000000000001" customHeight="1">
      <c r="A51" s="22" t="s">
        <v>173</v>
      </c>
      <c r="B51" s="54" t="s">
        <v>17</v>
      </c>
      <c r="C51" s="70">
        <v>2</v>
      </c>
      <c r="D51" s="70">
        <v>1</v>
      </c>
      <c r="E51" s="70">
        <v>2</v>
      </c>
      <c r="F51" s="71">
        <v>2</v>
      </c>
      <c r="G51" s="71">
        <v>4</v>
      </c>
      <c r="H51" s="72" t="s">
        <v>32</v>
      </c>
      <c r="I51" s="68">
        <v>700000</v>
      </c>
      <c r="J51" s="63"/>
      <c r="K51" s="68">
        <f t="shared" si="0"/>
        <v>0.111376069476774</v>
      </c>
    </row>
    <row r="52" spans="1:11" ht="20.100000000000001" customHeight="1">
      <c r="A52" s="22" t="s">
        <v>173</v>
      </c>
      <c r="B52" s="54" t="s">
        <v>17</v>
      </c>
      <c r="C52" s="70">
        <v>2</v>
      </c>
      <c r="D52" s="70">
        <v>1</v>
      </c>
      <c r="E52" s="70">
        <v>2</v>
      </c>
      <c r="F52" s="71">
        <v>2</v>
      </c>
      <c r="G52" s="71">
        <v>5</v>
      </c>
      <c r="H52" s="72" t="s">
        <v>33</v>
      </c>
      <c r="I52" s="68">
        <v>11000000</v>
      </c>
      <c r="J52" s="63"/>
      <c r="K52" s="68">
        <f t="shared" si="0"/>
        <v>1.7501953774921628</v>
      </c>
    </row>
    <row r="53" spans="1:11" ht="23.25">
      <c r="A53" s="22" t="s">
        <v>173</v>
      </c>
      <c r="B53" s="54" t="s">
        <v>174</v>
      </c>
      <c r="C53" s="70">
        <v>2</v>
      </c>
      <c r="D53" s="70">
        <v>1</v>
      </c>
      <c r="E53" s="70">
        <v>2</v>
      </c>
      <c r="F53" s="71">
        <v>2</v>
      </c>
      <c r="G53" s="71">
        <v>6</v>
      </c>
      <c r="H53" s="72" t="s">
        <v>34</v>
      </c>
      <c r="I53" s="68">
        <v>16300000</v>
      </c>
      <c r="J53" s="63"/>
      <c r="K53" s="68">
        <f t="shared" si="0"/>
        <v>2.5934713321020233</v>
      </c>
    </row>
    <row r="54" spans="1:11" ht="20.100000000000001" customHeight="1">
      <c r="A54" s="22" t="s">
        <v>173</v>
      </c>
      <c r="B54" s="54" t="s">
        <v>174</v>
      </c>
      <c r="C54" s="70">
        <v>2</v>
      </c>
      <c r="D54" s="70">
        <v>1</v>
      </c>
      <c r="E54" s="70">
        <v>2</v>
      </c>
      <c r="F54" s="71">
        <v>2</v>
      </c>
      <c r="G54" s="71">
        <v>9</v>
      </c>
      <c r="H54" s="72" t="s">
        <v>35</v>
      </c>
      <c r="I54" s="68">
        <v>5500000</v>
      </c>
      <c r="J54" s="63"/>
      <c r="K54" s="68">
        <f t="shared" si="0"/>
        <v>0.8750976887460814</v>
      </c>
    </row>
    <row r="55" spans="1:11" ht="20.100000000000001" customHeight="1">
      <c r="A55" s="22" t="s">
        <v>173</v>
      </c>
      <c r="B55" s="54" t="s">
        <v>174</v>
      </c>
      <c r="C55" s="70">
        <v>2</v>
      </c>
      <c r="D55" s="70">
        <v>1</v>
      </c>
      <c r="E55" s="70">
        <v>2</v>
      </c>
      <c r="F55" s="71">
        <v>2</v>
      </c>
      <c r="G55" s="71">
        <v>10</v>
      </c>
      <c r="H55" s="78" t="s">
        <v>36</v>
      </c>
      <c r="I55" s="68">
        <v>15000000</v>
      </c>
      <c r="J55" s="63"/>
      <c r="K55" s="68">
        <f t="shared" si="0"/>
        <v>2.3866300602165857</v>
      </c>
    </row>
    <row r="56" spans="1:11" ht="20.100000000000001" customHeight="1">
      <c r="A56" s="22" t="s">
        <v>173</v>
      </c>
      <c r="B56" s="54"/>
      <c r="C56" s="71">
        <v>2</v>
      </c>
      <c r="D56" s="71">
        <v>1</v>
      </c>
      <c r="E56" s="71">
        <v>2</v>
      </c>
      <c r="F56" s="71">
        <v>2</v>
      </c>
      <c r="G56" s="71">
        <v>15</v>
      </c>
      <c r="H56" s="72" t="s">
        <v>216</v>
      </c>
      <c r="I56" s="68">
        <v>24000000</v>
      </c>
      <c r="J56" s="63"/>
      <c r="K56" s="68">
        <f t="shared" si="0"/>
        <v>3.8186080963465372</v>
      </c>
    </row>
    <row r="57" spans="1:11" ht="23.25" customHeight="1">
      <c r="A57" s="22" t="s">
        <v>173</v>
      </c>
      <c r="B57" s="56"/>
      <c r="C57" s="74"/>
      <c r="D57" s="74"/>
      <c r="E57" s="74"/>
      <c r="F57" s="74"/>
      <c r="G57" s="74"/>
      <c r="H57" s="75"/>
      <c r="I57" s="76"/>
      <c r="J57" s="63"/>
      <c r="K57" s="68"/>
    </row>
    <row r="58" spans="1:11" ht="48" customHeight="1">
      <c r="A58" s="22" t="s">
        <v>173</v>
      </c>
      <c r="B58" s="54" t="s">
        <v>174</v>
      </c>
      <c r="C58" s="64">
        <v>2</v>
      </c>
      <c r="D58" s="64">
        <v>1</v>
      </c>
      <c r="E58" s="64">
        <v>5</v>
      </c>
      <c r="F58" s="65"/>
      <c r="G58" s="65"/>
      <c r="H58" s="79" t="s">
        <v>37</v>
      </c>
      <c r="I58" s="67">
        <f>SUM(I59:I61)</f>
        <v>47000000</v>
      </c>
      <c r="J58" s="77">
        <f t="shared" ref="J58" si="3">SUM(J59:J61)</f>
        <v>0</v>
      </c>
      <c r="K58" s="68">
        <f t="shared" si="0"/>
        <v>7.4781075220119693</v>
      </c>
    </row>
    <row r="59" spans="1:11" ht="20.100000000000001" customHeight="1">
      <c r="A59" s="22"/>
      <c r="B59" s="54" t="s">
        <v>174</v>
      </c>
      <c r="C59" s="64">
        <v>2</v>
      </c>
      <c r="D59" s="64">
        <v>1</v>
      </c>
      <c r="E59" s="64">
        <v>5</v>
      </c>
      <c r="F59" s="71">
        <v>1</v>
      </c>
      <c r="G59" s="71"/>
      <c r="H59" s="72" t="s">
        <v>38</v>
      </c>
      <c r="I59" s="68">
        <v>21000000</v>
      </c>
      <c r="J59" s="63"/>
      <c r="K59" s="68">
        <f t="shared" si="0"/>
        <v>3.34128208430322</v>
      </c>
    </row>
    <row r="60" spans="1:11" ht="20.100000000000001" customHeight="1">
      <c r="A60" s="23"/>
      <c r="B60" s="54" t="s">
        <v>174</v>
      </c>
      <c r="C60" s="64">
        <v>2</v>
      </c>
      <c r="D60" s="64">
        <v>1</v>
      </c>
      <c r="E60" s="64">
        <v>5</v>
      </c>
      <c r="F60" s="71">
        <v>2</v>
      </c>
      <c r="G60" s="71"/>
      <c r="H60" s="72" t="s">
        <v>39</v>
      </c>
      <c r="I60" s="68">
        <v>21000000</v>
      </c>
      <c r="J60" s="63"/>
      <c r="K60" s="68">
        <f t="shared" si="0"/>
        <v>3.34128208430322</v>
      </c>
    </row>
    <row r="61" spans="1:11" ht="20.100000000000001" customHeight="1">
      <c r="A61" s="22" t="s">
        <v>173</v>
      </c>
      <c r="B61" s="54" t="s">
        <v>174</v>
      </c>
      <c r="C61" s="64">
        <v>2</v>
      </c>
      <c r="D61" s="64">
        <v>1</v>
      </c>
      <c r="E61" s="64">
        <v>5</v>
      </c>
      <c r="F61" s="71">
        <v>3</v>
      </c>
      <c r="G61" s="71"/>
      <c r="H61" s="72" t="s">
        <v>40</v>
      </c>
      <c r="I61" s="68">
        <v>5000000</v>
      </c>
      <c r="J61" s="63"/>
      <c r="K61" s="68">
        <f t="shared" si="0"/>
        <v>0.79554335340552862</v>
      </c>
    </row>
    <row r="62" spans="1:11" ht="20.100000000000001" customHeight="1">
      <c r="A62" s="22" t="s">
        <v>173</v>
      </c>
      <c r="B62" s="56"/>
      <c r="C62" s="74"/>
      <c r="D62" s="74"/>
      <c r="E62" s="74"/>
      <c r="F62" s="74"/>
      <c r="G62" s="74"/>
      <c r="H62" s="75"/>
      <c r="I62" s="76"/>
      <c r="J62" s="63"/>
      <c r="K62" s="68"/>
    </row>
    <row r="63" spans="1:11" ht="20.100000000000001" customHeight="1">
      <c r="A63" s="22" t="s">
        <v>173</v>
      </c>
      <c r="B63" s="54" t="s">
        <v>17</v>
      </c>
      <c r="C63" s="64">
        <v>2</v>
      </c>
      <c r="D63" s="64">
        <v>2</v>
      </c>
      <c r="E63" s="64"/>
      <c r="F63" s="64"/>
      <c r="G63" s="64"/>
      <c r="H63" s="66" t="s">
        <v>41</v>
      </c>
      <c r="I63" s="80">
        <f>+I64+I83+I91+I98+I108+I120+I130+I148+I175</f>
        <v>95781000</v>
      </c>
      <c r="J63" s="81">
        <f>+J64+J83+J91+J98+J108+J120+J130+J148+J175</f>
        <v>17000000</v>
      </c>
      <c r="K63" s="68">
        <f t="shared" si="0"/>
        <v>15.239587586506985</v>
      </c>
    </row>
    <row r="64" spans="1:11" ht="20.100000000000001" customHeight="1">
      <c r="A64" s="22" t="s">
        <v>173</v>
      </c>
      <c r="B64" s="54" t="s">
        <v>17</v>
      </c>
      <c r="C64" s="64">
        <v>2</v>
      </c>
      <c r="D64" s="64">
        <v>2</v>
      </c>
      <c r="E64" s="64">
        <v>1</v>
      </c>
      <c r="F64" s="65"/>
      <c r="G64" s="65"/>
      <c r="H64" s="66" t="s">
        <v>42</v>
      </c>
      <c r="I64" s="67">
        <f>+I65+I68+I71+I74+I77+I80</f>
        <v>16686000</v>
      </c>
      <c r="J64" s="63"/>
      <c r="K64" s="68">
        <f t="shared" si="0"/>
        <v>2.6548872789849298</v>
      </c>
    </row>
    <row r="65" spans="1:11" ht="20.100000000000001" customHeight="1">
      <c r="A65" s="23"/>
      <c r="B65" s="54" t="s">
        <v>17</v>
      </c>
      <c r="C65" s="64">
        <v>2</v>
      </c>
      <c r="D65" s="64">
        <v>2</v>
      </c>
      <c r="E65" s="64">
        <v>1</v>
      </c>
      <c r="F65" s="65">
        <v>3</v>
      </c>
      <c r="G65" s="71"/>
      <c r="H65" s="73" t="s">
        <v>43</v>
      </c>
      <c r="I65" s="67">
        <f>+I66</f>
        <v>4000000</v>
      </c>
      <c r="J65" s="63"/>
      <c r="K65" s="68">
        <f t="shared" si="0"/>
        <v>0.63643468272442283</v>
      </c>
    </row>
    <row r="66" spans="1:11" ht="20.100000000000001" customHeight="1">
      <c r="A66" s="22" t="s">
        <v>173</v>
      </c>
      <c r="B66" s="54" t="s">
        <v>17</v>
      </c>
      <c r="C66" s="70">
        <v>2</v>
      </c>
      <c r="D66" s="70">
        <v>2</v>
      </c>
      <c r="E66" s="70">
        <v>1</v>
      </c>
      <c r="F66" s="71">
        <v>3</v>
      </c>
      <c r="G66" s="71">
        <v>1</v>
      </c>
      <c r="H66" s="72" t="s">
        <v>43</v>
      </c>
      <c r="I66" s="68">
        <v>4000000</v>
      </c>
      <c r="J66" s="63"/>
      <c r="K66" s="68">
        <f t="shared" si="0"/>
        <v>0.63643468272442283</v>
      </c>
    </row>
    <row r="67" spans="1:11" ht="20.100000000000001" customHeight="1">
      <c r="A67" s="22" t="s">
        <v>173</v>
      </c>
      <c r="B67" s="54" t="s">
        <v>17</v>
      </c>
      <c r="C67" s="70"/>
      <c r="D67" s="70"/>
      <c r="E67" s="70"/>
      <c r="F67" s="71"/>
      <c r="G67" s="71"/>
      <c r="H67" s="72"/>
      <c r="I67" s="68"/>
      <c r="J67" s="63"/>
      <c r="K67" s="68"/>
    </row>
    <row r="68" spans="1:11" ht="20.100000000000001" customHeight="1">
      <c r="A68" s="22" t="s">
        <v>173</v>
      </c>
      <c r="B68" s="54" t="s">
        <v>17</v>
      </c>
      <c r="C68" s="64">
        <v>2</v>
      </c>
      <c r="D68" s="64">
        <v>2</v>
      </c>
      <c r="E68" s="64">
        <v>1</v>
      </c>
      <c r="F68" s="65">
        <v>4</v>
      </c>
      <c r="G68" s="65"/>
      <c r="H68" s="73" t="s">
        <v>44</v>
      </c>
      <c r="I68" s="67">
        <f>+I69</f>
        <v>30000</v>
      </c>
      <c r="J68" s="63"/>
      <c r="K68" s="68">
        <f t="shared" si="0"/>
        <v>4.7732601204331718E-3</v>
      </c>
    </row>
    <row r="69" spans="1:11" ht="20.100000000000001" customHeight="1">
      <c r="A69" s="22" t="s">
        <v>173</v>
      </c>
      <c r="B69" s="54" t="s">
        <v>17</v>
      </c>
      <c r="C69" s="70">
        <v>2</v>
      </c>
      <c r="D69" s="70">
        <v>2</v>
      </c>
      <c r="E69" s="70">
        <v>1</v>
      </c>
      <c r="F69" s="71">
        <v>4</v>
      </c>
      <c r="G69" s="71">
        <v>1</v>
      </c>
      <c r="H69" s="72" t="s">
        <v>44</v>
      </c>
      <c r="I69" s="68">
        <v>30000</v>
      </c>
      <c r="J69" s="63"/>
      <c r="K69" s="68">
        <f t="shared" si="0"/>
        <v>4.7732601204331718E-3</v>
      </c>
    </row>
    <row r="70" spans="1:11" ht="20.100000000000001" customHeight="1">
      <c r="A70" s="22" t="s">
        <v>173</v>
      </c>
      <c r="B70" s="54"/>
      <c r="C70" s="70"/>
      <c r="D70" s="70"/>
      <c r="E70" s="70"/>
      <c r="F70" s="71"/>
      <c r="G70" s="71"/>
      <c r="H70" s="72"/>
      <c r="I70" s="68"/>
      <c r="J70" s="63"/>
      <c r="K70" s="68"/>
    </row>
    <row r="71" spans="1:11" ht="20.100000000000001" customHeight="1">
      <c r="A71" s="22" t="s">
        <v>173</v>
      </c>
      <c r="B71" s="54" t="s">
        <v>17</v>
      </c>
      <c r="C71" s="64">
        <v>2</v>
      </c>
      <c r="D71" s="64">
        <v>2</v>
      </c>
      <c r="E71" s="64">
        <v>1</v>
      </c>
      <c r="F71" s="65">
        <v>5</v>
      </c>
      <c r="G71" s="65"/>
      <c r="H71" s="73" t="s">
        <v>45</v>
      </c>
      <c r="I71" s="67">
        <f>I72</f>
        <v>4500000</v>
      </c>
      <c r="J71" s="63"/>
      <c r="K71" s="68">
        <f t="shared" si="0"/>
        <v>0.71598901806497572</v>
      </c>
    </row>
    <row r="72" spans="1:11" ht="20.100000000000001" customHeight="1">
      <c r="A72" s="22" t="s">
        <v>173</v>
      </c>
      <c r="B72" s="54"/>
      <c r="C72" s="70">
        <v>2</v>
      </c>
      <c r="D72" s="70">
        <v>2</v>
      </c>
      <c r="E72" s="70">
        <v>1</v>
      </c>
      <c r="F72" s="71">
        <v>5</v>
      </c>
      <c r="G72" s="71">
        <v>1</v>
      </c>
      <c r="H72" s="72" t="s">
        <v>45</v>
      </c>
      <c r="I72" s="68">
        <v>4500000</v>
      </c>
      <c r="J72" s="63"/>
      <c r="K72" s="68">
        <f t="shared" si="0"/>
        <v>0.71598901806497572</v>
      </c>
    </row>
    <row r="73" spans="1:11" ht="20.100000000000001" customHeight="1">
      <c r="A73" s="22"/>
      <c r="B73" s="54"/>
      <c r="C73" s="70"/>
      <c r="D73" s="70"/>
      <c r="E73" s="70"/>
      <c r="F73" s="71"/>
      <c r="G73" s="71"/>
      <c r="H73" s="72"/>
      <c r="I73" s="68"/>
      <c r="J73" s="63"/>
      <c r="K73" s="68"/>
    </row>
    <row r="74" spans="1:11" ht="20.100000000000001" customHeight="1">
      <c r="A74" s="22" t="s">
        <v>173</v>
      </c>
      <c r="B74" s="54" t="s">
        <v>17</v>
      </c>
      <c r="C74" s="64">
        <v>2</v>
      </c>
      <c r="D74" s="64">
        <v>2</v>
      </c>
      <c r="E74" s="64">
        <v>1</v>
      </c>
      <c r="F74" s="65">
        <v>6</v>
      </c>
      <c r="G74" s="65"/>
      <c r="H74" s="73" t="s">
        <v>46</v>
      </c>
      <c r="I74" s="67">
        <f>+I75</f>
        <v>8000000</v>
      </c>
      <c r="J74" s="63"/>
      <c r="K74" s="68">
        <f t="shared" si="0"/>
        <v>1.2728693654488457</v>
      </c>
    </row>
    <row r="75" spans="1:11" ht="20.100000000000001" customHeight="1">
      <c r="A75" s="22"/>
      <c r="B75" s="54" t="s">
        <v>17</v>
      </c>
      <c r="C75" s="70">
        <v>2</v>
      </c>
      <c r="D75" s="70">
        <v>2</v>
      </c>
      <c r="E75" s="70">
        <v>1</v>
      </c>
      <c r="F75" s="71">
        <v>6</v>
      </c>
      <c r="G75" s="71">
        <v>1</v>
      </c>
      <c r="H75" s="72" t="s">
        <v>47</v>
      </c>
      <c r="I75" s="68">
        <v>8000000</v>
      </c>
      <c r="J75" s="63"/>
      <c r="K75" s="68">
        <f t="shared" si="0"/>
        <v>1.2728693654488457</v>
      </c>
    </row>
    <row r="76" spans="1:11" ht="20.100000000000001" customHeight="1">
      <c r="A76" s="22"/>
      <c r="B76" s="54"/>
      <c r="C76" s="70"/>
      <c r="D76" s="70"/>
      <c r="E76" s="70"/>
      <c r="F76" s="71"/>
      <c r="G76" s="71"/>
      <c r="H76" s="72"/>
      <c r="I76" s="68"/>
      <c r="J76" s="63"/>
      <c r="K76" s="68"/>
    </row>
    <row r="77" spans="1:11" ht="20.100000000000001" customHeight="1">
      <c r="A77" s="22" t="s">
        <v>173</v>
      </c>
      <c r="B77" s="54" t="s">
        <v>17</v>
      </c>
      <c r="C77" s="64">
        <v>2</v>
      </c>
      <c r="D77" s="64">
        <v>2</v>
      </c>
      <c r="E77" s="64">
        <v>1</v>
      </c>
      <c r="F77" s="65">
        <v>7</v>
      </c>
      <c r="G77" s="65"/>
      <c r="H77" s="73" t="s">
        <v>48</v>
      </c>
      <c r="I77" s="67">
        <f>I78</f>
        <v>70000</v>
      </c>
      <c r="J77" s="63"/>
      <c r="K77" s="68">
        <f t="shared" si="0"/>
        <v>1.11376069476774E-2</v>
      </c>
    </row>
    <row r="78" spans="1:11" ht="20.100000000000001" customHeight="1">
      <c r="A78" s="22" t="s">
        <v>173</v>
      </c>
      <c r="B78" s="54" t="s">
        <v>17</v>
      </c>
      <c r="C78" s="70">
        <v>2</v>
      </c>
      <c r="D78" s="70">
        <v>2</v>
      </c>
      <c r="E78" s="70">
        <v>1</v>
      </c>
      <c r="F78" s="71">
        <v>7</v>
      </c>
      <c r="G78" s="71">
        <v>1</v>
      </c>
      <c r="H78" s="72" t="s">
        <v>48</v>
      </c>
      <c r="I78" s="68">
        <v>70000</v>
      </c>
      <c r="J78" s="63"/>
      <c r="K78" s="68">
        <f t="shared" si="0"/>
        <v>1.11376069476774E-2</v>
      </c>
    </row>
    <row r="79" spans="1:11" ht="20.100000000000001" customHeight="1">
      <c r="A79" s="22"/>
      <c r="B79" s="54"/>
      <c r="C79" s="70"/>
      <c r="D79" s="70"/>
      <c r="E79" s="70"/>
      <c r="F79" s="71"/>
      <c r="G79" s="71"/>
      <c r="H79" s="72"/>
      <c r="I79" s="68"/>
      <c r="J79" s="63"/>
      <c r="K79" s="68"/>
    </row>
    <row r="80" spans="1:11" ht="20.100000000000001" customHeight="1">
      <c r="A80" s="22" t="s">
        <v>173</v>
      </c>
      <c r="B80" s="54" t="s">
        <v>17</v>
      </c>
      <c r="C80" s="64">
        <v>2</v>
      </c>
      <c r="D80" s="64">
        <v>2</v>
      </c>
      <c r="E80" s="64">
        <v>1</v>
      </c>
      <c r="F80" s="65">
        <v>8</v>
      </c>
      <c r="G80" s="65"/>
      <c r="H80" s="73" t="s">
        <v>49</v>
      </c>
      <c r="I80" s="67">
        <f>I81</f>
        <v>86000</v>
      </c>
      <c r="J80" s="63"/>
      <c r="K80" s="68">
        <f t="shared" si="0"/>
        <v>1.368334567857509E-2</v>
      </c>
    </row>
    <row r="81" spans="1:11" ht="20.100000000000001" customHeight="1">
      <c r="A81" s="22" t="s">
        <v>173</v>
      </c>
      <c r="B81" s="54" t="s">
        <v>17</v>
      </c>
      <c r="C81" s="70">
        <v>2</v>
      </c>
      <c r="D81" s="70">
        <v>2</v>
      </c>
      <c r="E81" s="70">
        <v>1</v>
      </c>
      <c r="F81" s="71">
        <v>8</v>
      </c>
      <c r="G81" s="71">
        <v>1</v>
      </c>
      <c r="H81" s="72" t="s">
        <v>49</v>
      </c>
      <c r="I81" s="68">
        <v>86000</v>
      </c>
      <c r="J81" s="63"/>
      <c r="K81" s="68">
        <f t="shared" si="0"/>
        <v>1.368334567857509E-2</v>
      </c>
    </row>
    <row r="82" spans="1:11" ht="20.100000000000001" customHeight="1">
      <c r="A82" s="22"/>
      <c r="B82" s="54"/>
      <c r="C82" s="70"/>
      <c r="D82" s="70"/>
      <c r="E82" s="70"/>
      <c r="F82" s="71"/>
      <c r="G82" s="71"/>
      <c r="H82" s="72"/>
      <c r="I82" s="68"/>
      <c r="J82" s="63"/>
      <c r="K82" s="68"/>
    </row>
    <row r="83" spans="1:11" ht="20.100000000000001" customHeight="1">
      <c r="A83" s="22" t="s">
        <v>173</v>
      </c>
      <c r="B83" s="54" t="s">
        <v>17</v>
      </c>
      <c r="C83" s="64">
        <v>2</v>
      </c>
      <c r="D83" s="64">
        <v>2</v>
      </c>
      <c r="E83" s="64">
        <v>2</v>
      </c>
      <c r="F83" s="65"/>
      <c r="G83" s="65"/>
      <c r="H83" s="66" t="s">
        <v>95</v>
      </c>
      <c r="I83" s="67">
        <f>I84+I88</f>
        <v>25000000</v>
      </c>
      <c r="J83" s="77">
        <f t="shared" ref="J83" si="4">J84+J88</f>
        <v>0</v>
      </c>
      <c r="K83" s="68">
        <f t="shared" si="0"/>
        <v>3.9777167670276428</v>
      </c>
    </row>
    <row r="84" spans="1:11" ht="20.100000000000001" customHeight="1">
      <c r="A84" s="22" t="s">
        <v>173</v>
      </c>
      <c r="B84" s="54" t="s">
        <v>17</v>
      </c>
      <c r="C84" s="64">
        <v>2</v>
      </c>
      <c r="D84" s="64">
        <v>2</v>
      </c>
      <c r="E84" s="64">
        <v>2</v>
      </c>
      <c r="F84" s="65">
        <v>1</v>
      </c>
      <c r="G84" s="65"/>
      <c r="H84" s="73" t="s">
        <v>50</v>
      </c>
      <c r="I84" s="67">
        <f>I85+I86</f>
        <v>8000000</v>
      </c>
      <c r="J84" s="77">
        <f t="shared" ref="J84" si="5">J85</f>
        <v>0</v>
      </c>
      <c r="K84" s="68">
        <f t="shared" si="0"/>
        <v>1.2728693654488457</v>
      </c>
    </row>
    <row r="85" spans="1:11" ht="20.100000000000001" customHeight="1">
      <c r="A85" s="22"/>
      <c r="B85" s="54" t="s">
        <v>17</v>
      </c>
      <c r="C85" s="70">
        <v>2</v>
      </c>
      <c r="D85" s="70">
        <v>2</v>
      </c>
      <c r="E85" s="70">
        <v>2</v>
      </c>
      <c r="F85" s="71">
        <v>1</v>
      </c>
      <c r="G85" s="71">
        <v>1</v>
      </c>
      <c r="H85" s="72" t="s">
        <v>50</v>
      </c>
      <c r="I85" s="68">
        <v>7600000</v>
      </c>
      <c r="J85" s="63"/>
      <c r="K85" s="68">
        <f t="shared" si="0"/>
        <v>1.2092258971764034</v>
      </c>
    </row>
    <row r="86" spans="1:11" ht="20.100000000000001" customHeight="1">
      <c r="A86" s="22" t="s">
        <v>173</v>
      </c>
      <c r="B86" s="54"/>
      <c r="C86" s="70">
        <v>2</v>
      </c>
      <c r="D86" s="70">
        <v>2</v>
      </c>
      <c r="E86" s="70">
        <v>2</v>
      </c>
      <c r="F86" s="71">
        <v>1</v>
      </c>
      <c r="G86" s="71">
        <v>3</v>
      </c>
      <c r="H86" s="72" t="s">
        <v>220</v>
      </c>
      <c r="I86" s="68">
        <v>400000</v>
      </c>
      <c r="J86" s="63"/>
      <c r="K86" s="68">
        <f t="shared" si="0"/>
        <v>6.3643468272442286E-2</v>
      </c>
    </row>
    <row r="87" spans="1:11" ht="20.100000000000001" customHeight="1">
      <c r="A87" s="22" t="s">
        <v>173</v>
      </c>
      <c r="B87" s="54"/>
      <c r="C87" s="70"/>
      <c r="D87" s="70"/>
      <c r="E87" s="70"/>
      <c r="F87" s="71"/>
      <c r="G87" s="71"/>
      <c r="H87" s="72"/>
      <c r="I87" s="68"/>
      <c r="J87" s="63"/>
      <c r="K87" s="68"/>
    </row>
    <row r="88" spans="1:11" ht="20.100000000000001" customHeight="1">
      <c r="A88" s="22" t="s">
        <v>173</v>
      </c>
      <c r="B88" s="54" t="s">
        <v>17</v>
      </c>
      <c r="C88" s="64">
        <v>2</v>
      </c>
      <c r="D88" s="64">
        <v>2</v>
      </c>
      <c r="E88" s="65">
        <v>2</v>
      </c>
      <c r="F88" s="65">
        <v>2</v>
      </c>
      <c r="G88" s="65"/>
      <c r="H88" s="73" t="s">
        <v>51</v>
      </c>
      <c r="I88" s="67">
        <f>+I89</f>
        <v>17000000</v>
      </c>
      <c r="J88" s="63"/>
      <c r="K88" s="68">
        <f t="shared" si="0"/>
        <v>2.7048474015787969</v>
      </c>
    </row>
    <row r="89" spans="1:11" ht="20.100000000000001" customHeight="1">
      <c r="A89" s="22"/>
      <c r="B89" s="54" t="s">
        <v>17</v>
      </c>
      <c r="C89" s="70">
        <v>2</v>
      </c>
      <c r="D89" s="70">
        <v>2</v>
      </c>
      <c r="E89" s="71">
        <v>2</v>
      </c>
      <c r="F89" s="71">
        <v>2</v>
      </c>
      <c r="G89" s="71">
        <v>1</v>
      </c>
      <c r="H89" s="72" t="s">
        <v>51</v>
      </c>
      <c r="I89" s="68">
        <v>17000000</v>
      </c>
      <c r="J89" s="63"/>
      <c r="K89" s="68">
        <f t="shared" si="0"/>
        <v>2.7048474015787969</v>
      </c>
    </row>
    <row r="90" spans="1:11" ht="20.100000000000001" customHeight="1">
      <c r="A90" s="22"/>
      <c r="B90" s="54"/>
      <c r="C90" s="70"/>
      <c r="D90" s="70"/>
      <c r="E90" s="71"/>
      <c r="F90" s="71"/>
      <c r="G90" s="71"/>
      <c r="H90" s="72"/>
      <c r="I90" s="68"/>
      <c r="J90" s="63"/>
      <c r="K90" s="68">
        <f t="shared" si="0"/>
        <v>0</v>
      </c>
    </row>
    <row r="91" spans="1:11" ht="20.100000000000001" customHeight="1">
      <c r="A91" s="22" t="s">
        <v>173</v>
      </c>
      <c r="B91" s="54" t="s">
        <v>17</v>
      </c>
      <c r="C91" s="64">
        <v>2</v>
      </c>
      <c r="D91" s="64">
        <v>2</v>
      </c>
      <c r="E91" s="65">
        <v>3</v>
      </c>
      <c r="F91" s="65"/>
      <c r="G91" s="65"/>
      <c r="H91" s="66" t="s">
        <v>58</v>
      </c>
      <c r="I91" s="67">
        <f>I92+I96</f>
        <v>2500000</v>
      </c>
      <c r="J91" s="63"/>
      <c r="K91" s="68">
        <f t="shared" si="0"/>
        <v>0.39777167670276431</v>
      </c>
    </row>
    <row r="92" spans="1:11" ht="20.100000000000001" customHeight="1">
      <c r="A92" s="22" t="s">
        <v>173</v>
      </c>
      <c r="B92" s="54" t="s">
        <v>17</v>
      </c>
      <c r="C92" s="64">
        <v>2</v>
      </c>
      <c r="D92" s="64">
        <v>2</v>
      </c>
      <c r="E92" s="64">
        <v>3</v>
      </c>
      <c r="F92" s="65">
        <v>1</v>
      </c>
      <c r="G92" s="71"/>
      <c r="H92" s="73" t="s">
        <v>52</v>
      </c>
      <c r="I92" s="67">
        <f>I93</f>
        <v>1500000</v>
      </c>
      <c r="J92" s="63"/>
      <c r="K92" s="68">
        <f t="shared" si="0"/>
        <v>0.23866300602165857</v>
      </c>
    </row>
    <row r="93" spans="1:11" ht="20.100000000000001" customHeight="1">
      <c r="A93" s="22"/>
      <c r="B93" s="54" t="s">
        <v>17</v>
      </c>
      <c r="C93" s="70">
        <v>2</v>
      </c>
      <c r="D93" s="70">
        <v>2</v>
      </c>
      <c r="E93" s="70">
        <v>3</v>
      </c>
      <c r="F93" s="71">
        <v>1</v>
      </c>
      <c r="G93" s="71">
        <v>1</v>
      </c>
      <c r="H93" s="72" t="s">
        <v>52</v>
      </c>
      <c r="I93" s="68">
        <v>1500000</v>
      </c>
      <c r="J93" s="63"/>
      <c r="K93" s="68">
        <f t="shared" si="0"/>
        <v>0.23866300602165857</v>
      </c>
    </row>
    <row r="94" spans="1:11" ht="20.100000000000001" customHeight="1">
      <c r="A94" s="22" t="s">
        <v>173</v>
      </c>
      <c r="B94" s="54"/>
      <c r="C94" s="70"/>
      <c r="D94" s="70"/>
      <c r="E94" s="70"/>
      <c r="F94" s="71"/>
      <c r="G94" s="71"/>
      <c r="H94" s="72"/>
      <c r="I94" s="68"/>
      <c r="J94" s="63"/>
      <c r="K94" s="68"/>
    </row>
    <row r="95" spans="1:11" ht="20.100000000000001" customHeight="1">
      <c r="A95" s="22" t="s">
        <v>173</v>
      </c>
      <c r="B95" s="54" t="s">
        <v>17</v>
      </c>
      <c r="C95" s="64">
        <v>2</v>
      </c>
      <c r="D95" s="64">
        <v>2</v>
      </c>
      <c r="E95" s="64">
        <v>3</v>
      </c>
      <c r="F95" s="65">
        <v>2</v>
      </c>
      <c r="G95" s="71"/>
      <c r="H95" s="73" t="s">
        <v>140</v>
      </c>
      <c r="I95" s="67">
        <f>+I96</f>
        <v>1000000</v>
      </c>
      <c r="J95" s="63"/>
      <c r="K95" s="68">
        <f t="shared" ref="K95:K157" si="6">+I95/628501260*100</f>
        <v>0.15910867068110571</v>
      </c>
    </row>
    <row r="96" spans="1:11" ht="20.100000000000001" customHeight="1">
      <c r="A96" s="22" t="s">
        <v>173</v>
      </c>
      <c r="B96" s="54" t="s">
        <v>17</v>
      </c>
      <c r="C96" s="70">
        <v>2</v>
      </c>
      <c r="D96" s="70">
        <v>2</v>
      </c>
      <c r="E96" s="70">
        <v>3</v>
      </c>
      <c r="F96" s="71">
        <v>2</v>
      </c>
      <c r="G96" s="71">
        <v>1</v>
      </c>
      <c r="H96" s="72" t="s">
        <v>53</v>
      </c>
      <c r="I96" s="68">
        <v>1000000</v>
      </c>
      <c r="J96" s="63"/>
      <c r="K96" s="68">
        <f t="shared" si="6"/>
        <v>0.15910867068110571</v>
      </c>
    </row>
    <row r="97" spans="1:11" ht="20.100000000000001" customHeight="1">
      <c r="A97" s="22"/>
      <c r="B97" s="54"/>
      <c r="C97" s="70"/>
      <c r="D97" s="70"/>
      <c r="E97" s="70"/>
      <c r="F97" s="71"/>
      <c r="G97" s="71"/>
      <c r="H97" s="72"/>
      <c r="I97" s="68"/>
      <c r="J97" s="63"/>
      <c r="K97" s="68"/>
    </row>
    <row r="98" spans="1:11" ht="20.100000000000001" customHeight="1">
      <c r="A98" s="22" t="s">
        <v>173</v>
      </c>
      <c r="B98" s="54" t="s">
        <v>17</v>
      </c>
      <c r="C98" s="64">
        <v>2</v>
      </c>
      <c r="D98" s="64">
        <v>2</v>
      </c>
      <c r="E98" s="64">
        <v>4</v>
      </c>
      <c r="F98" s="65"/>
      <c r="G98" s="65"/>
      <c r="H98" s="66" t="s">
        <v>59</v>
      </c>
      <c r="I98" s="67">
        <f>+I99+I102+I105</f>
        <v>1350000</v>
      </c>
      <c r="J98" s="77">
        <f t="shared" ref="J98" si="7">+J99+J102+J105</f>
        <v>0</v>
      </c>
      <c r="K98" s="68">
        <f t="shared" si="6"/>
        <v>0.2147967054194927</v>
      </c>
    </row>
    <row r="99" spans="1:11" ht="20.100000000000001" customHeight="1">
      <c r="A99" s="22" t="s">
        <v>173</v>
      </c>
      <c r="B99" s="54" t="s">
        <v>17</v>
      </c>
      <c r="C99" s="64">
        <v>2</v>
      </c>
      <c r="D99" s="64">
        <v>2</v>
      </c>
      <c r="E99" s="64">
        <v>4</v>
      </c>
      <c r="F99" s="65">
        <v>1</v>
      </c>
      <c r="G99" s="65"/>
      <c r="H99" s="73" t="s">
        <v>54</v>
      </c>
      <c r="I99" s="67">
        <f>I100</f>
        <v>1000000</v>
      </c>
      <c r="J99" s="63"/>
      <c r="K99" s="68">
        <f t="shared" si="6"/>
        <v>0.15910867068110571</v>
      </c>
    </row>
    <row r="100" spans="1:11" ht="20.100000000000001" customHeight="1">
      <c r="A100" s="22"/>
      <c r="B100" s="54" t="s">
        <v>17</v>
      </c>
      <c r="C100" s="70">
        <v>2</v>
      </c>
      <c r="D100" s="70">
        <v>2</v>
      </c>
      <c r="E100" s="70">
        <v>4</v>
      </c>
      <c r="F100" s="71">
        <v>1</v>
      </c>
      <c r="G100" s="71">
        <v>1</v>
      </c>
      <c r="H100" s="72" t="s">
        <v>54</v>
      </c>
      <c r="I100" s="68">
        <v>1000000</v>
      </c>
      <c r="J100" s="63"/>
      <c r="K100" s="68">
        <f t="shared" si="6"/>
        <v>0.15910867068110571</v>
      </c>
    </row>
    <row r="101" spans="1:11" ht="20.100000000000001" customHeight="1">
      <c r="A101" s="22" t="s">
        <v>173</v>
      </c>
      <c r="B101" s="54"/>
      <c r="C101" s="70"/>
      <c r="D101" s="70"/>
      <c r="E101" s="70"/>
      <c r="F101" s="71"/>
      <c r="G101" s="71"/>
      <c r="H101" s="72"/>
      <c r="I101" s="68"/>
      <c r="J101" s="63"/>
      <c r="K101" s="68"/>
    </row>
    <row r="102" spans="1:11" ht="20.100000000000001" customHeight="1">
      <c r="A102" s="22" t="s">
        <v>173</v>
      </c>
      <c r="B102" s="54" t="s">
        <v>17</v>
      </c>
      <c r="C102" s="64">
        <v>2</v>
      </c>
      <c r="D102" s="64">
        <v>2</v>
      </c>
      <c r="E102" s="64">
        <v>4</v>
      </c>
      <c r="F102" s="65">
        <v>2</v>
      </c>
      <c r="G102" s="65"/>
      <c r="H102" s="73" t="s">
        <v>55</v>
      </c>
      <c r="I102" s="67">
        <f>+I103</f>
        <v>50000</v>
      </c>
      <c r="J102" s="63"/>
      <c r="K102" s="68">
        <f t="shared" si="6"/>
        <v>7.9554335340552857E-3</v>
      </c>
    </row>
    <row r="103" spans="1:11" ht="20.100000000000001" customHeight="1">
      <c r="A103" s="22" t="s">
        <v>173</v>
      </c>
      <c r="B103" s="54" t="s">
        <v>17</v>
      </c>
      <c r="C103" s="70">
        <v>2</v>
      </c>
      <c r="D103" s="70">
        <v>2</v>
      </c>
      <c r="E103" s="70">
        <v>4</v>
      </c>
      <c r="F103" s="71">
        <v>2</v>
      </c>
      <c r="G103" s="71">
        <v>1</v>
      </c>
      <c r="H103" s="72" t="s">
        <v>55</v>
      </c>
      <c r="I103" s="68">
        <v>50000</v>
      </c>
      <c r="J103" s="63"/>
      <c r="K103" s="68">
        <f t="shared" si="6"/>
        <v>7.9554335340552857E-3</v>
      </c>
    </row>
    <row r="104" spans="1:11" ht="20.100000000000001" customHeight="1">
      <c r="A104" s="22"/>
      <c r="B104" s="54"/>
      <c r="C104" s="70"/>
      <c r="D104" s="70"/>
      <c r="E104" s="70"/>
      <c r="F104" s="71"/>
      <c r="G104" s="71"/>
      <c r="H104" s="72"/>
      <c r="I104" s="68"/>
      <c r="J104" s="63"/>
      <c r="K104" s="68"/>
    </row>
    <row r="105" spans="1:11" ht="20.100000000000001" customHeight="1">
      <c r="A105" s="22" t="s">
        <v>173</v>
      </c>
      <c r="B105" s="54" t="s">
        <v>17</v>
      </c>
      <c r="C105" s="64">
        <v>2</v>
      </c>
      <c r="D105" s="64">
        <v>2</v>
      </c>
      <c r="E105" s="64">
        <v>4</v>
      </c>
      <c r="F105" s="65">
        <v>4</v>
      </c>
      <c r="G105" s="65"/>
      <c r="H105" s="73" t="s">
        <v>56</v>
      </c>
      <c r="I105" s="67">
        <f>I106</f>
        <v>300000</v>
      </c>
      <c r="J105" s="63"/>
      <c r="K105" s="68">
        <f t="shared" si="6"/>
        <v>4.7732601204331718E-2</v>
      </c>
    </row>
    <row r="106" spans="1:11" ht="20.100000000000001" customHeight="1">
      <c r="A106" s="22" t="s">
        <v>173</v>
      </c>
      <c r="B106" s="54" t="s">
        <v>17</v>
      </c>
      <c r="C106" s="70">
        <v>2</v>
      </c>
      <c r="D106" s="70">
        <v>2</v>
      </c>
      <c r="E106" s="70">
        <v>4</v>
      </c>
      <c r="F106" s="71">
        <v>4</v>
      </c>
      <c r="G106" s="71">
        <v>1</v>
      </c>
      <c r="H106" s="72" t="s">
        <v>56</v>
      </c>
      <c r="I106" s="82">
        <v>300000</v>
      </c>
      <c r="J106" s="63"/>
      <c r="K106" s="68">
        <f t="shared" si="6"/>
        <v>4.7732601204331718E-2</v>
      </c>
    </row>
    <row r="107" spans="1:11" ht="20.100000000000001" customHeight="1">
      <c r="A107" s="22"/>
      <c r="B107" s="54"/>
      <c r="C107" s="70"/>
      <c r="D107" s="70"/>
      <c r="E107" s="70"/>
      <c r="F107" s="71"/>
      <c r="G107" s="71"/>
      <c r="H107" s="72"/>
      <c r="I107" s="82"/>
      <c r="J107" s="63"/>
      <c r="K107" s="68"/>
    </row>
    <row r="108" spans="1:11" ht="20.100000000000001" customHeight="1">
      <c r="A108" s="22" t="s">
        <v>173</v>
      </c>
      <c r="B108" s="54" t="s">
        <v>17</v>
      </c>
      <c r="C108" s="64">
        <v>2</v>
      </c>
      <c r="D108" s="64">
        <v>2</v>
      </c>
      <c r="E108" s="64">
        <v>5</v>
      </c>
      <c r="F108" s="65"/>
      <c r="G108" s="65"/>
      <c r="H108" s="66" t="s">
        <v>60</v>
      </c>
      <c r="I108" s="67">
        <f>+I109+I116+I113</f>
        <v>5200000</v>
      </c>
      <c r="J108" s="77">
        <f t="shared" ref="J108" si="8">+J109+J116</f>
        <v>0</v>
      </c>
      <c r="K108" s="68">
        <f t="shared" si="6"/>
        <v>0.82736508754174976</v>
      </c>
    </row>
    <row r="109" spans="1:11" ht="20.100000000000001" customHeight="1">
      <c r="A109" s="22" t="s">
        <v>173</v>
      </c>
      <c r="B109" s="54" t="s">
        <v>17</v>
      </c>
      <c r="C109" s="64">
        <v>2</v>
      </c>
      <c r="D109" s="64">
        <v>2</v>
      </c>
      <c r="E109" s="64">
        <v>5</v>
      </c>
      <c r="F109" s="65">
        <v>1</v>
      </c>
      <c r="G109" s="65"/>
      <c r="H109" s="73" t="s">
        <v>57</v>
      </c>
      <c r="I109" s="67">
        <f>I110+I111</f>
        <v>4500000</v>
      </c>
      <c r="J109" s="77">
        <f t="shared" ref="J109" si="9">J110</f>
        <v>0</v>
      </c>
      <c r="K109" s="68">
        <f t="shared" si="6"/>
        <v>0.71598901806497572</v>
      </c>
    </row>
    <row r="110" spans="1:11" ht="20.100000000000001" customHeight="1">
      <c r="A110" s="22"/>
      <c r="B110" s="54" t="s">
        <v>17</v>
      </c>
      <c r="C110" s="70">
        <v>2</v>
      </c>
      <c r="D110" s="70">
        <v>2</v>
      </c>
      <c r="E110" s="70">
        <v>5</v>
      </c>
      <c r="F110" s="71">
        <v>1</v>
      </c>
      <c r="G110" s="71">
        <v>1</v>
      </c>
      <c r="H110" s="72" t="str">
        <f>H109</f>
        <v>Alquiler y rentas de edificios locales</v>
      </c>
      <c r="I110" s="67">
        <v>2500000</v>
      </c>
      <c r="J110" s="63"/>
      <c r="K110" s="68">
        <f t="shared" si="6"/>
        <v>0.39777167670276431</v>
      </c>
    </row>
    <row r="111" spans="1:11" ht="20.100000000000001" customHeight="1">
      <c r="A111" s="22" t="s">
        <v>173</v>
      </c>
      <c r="B111" s="54"/>
      <c r="C111" s="70">
        <v>2</v>
      </c>
      <c r="D111" s="70">
        <v>2</v>
      </c>
      <c r="E111" s="70">
        <v>5</v>
      </c>
      <c r="F111" s="71">
        <v>1</v>
      </c>
      <c r="G111" s="71">
        <v>2</v>
      </c>
      <c r="H111" s="72" t="s">
        <v>221</v>
      </c>
      <c r="I111" s="82">
        <v>2000000</v>
      </c>
      <c r="J111" s="63"/>
      <c r="K111" s="68">
        <f t="shared" si="6"/>
        <v>0.31821734136221141</v>
      </c>
    </row>
    <row r="112" spans="1:11" ht="20.100000000000001" customHeight="1">
      <c r="A112" s="22" t="s">
        <v>173</v>
      </c>
      <c r="B112" s="54"/>
      <c r="C112" s="83"/>
      <c r="D112" s="83"/>
      <c r="E112" s="83"/>
      <c r="F112" s="83"/>
      <c r="G112" s="83"/>
      <c r="H112" s="83"/>
      <c r="I112" s="83"/>
      <c r="J112" s="63"/>
      <c r="K112" s="68"/>
    </row>
    <row r="113" spans="1:11" ht="20.100000000000001" customHeight="1">
      <c r="A113" s="22" t="s">
        <v>173</v>
      </c>
      <c r="B113" s="54" t="s">
        <v>17</v>
      </c>
      <c r="C113" s="64">
        <v>2</v>
      </c>
      <c r="D113" s="64">
        <v>2</v>
      </c>
      <c r="E113" s="64">
        <v>5</v>
      </c>
      <c r="F113" s="65">
        <v>4</v>
      </c>
      <c r="G113" s="65"/>
      <c r="H113" s="73" t="s">
        <v>61</v>
      </c>
      <c r="I113" s="67">
        <f>I114</f>
        <v>200000</v>
      </c>
      <c r="J113" s="63"/>
      <c r="K113" s="68">
        <f t="shared" si="6"/>
        <v>3.1821734136221143E-2</v>
      </c>
    </row>
    <row r="114" spans="1:11" ht="20.100000000000001" customHeight="1">
      <c r="A114" s="22"/>
      <c r="B114" s="54" t="s">
        <v>17</v>
      </c>
      <c r="C114" s="70">
        <v>2</v>
      </c>
      <c r="D114" s="70">
        <v>2</v>
      </c>
      <c r="E114" s="70">
        <v>5</v>
      </c>
      <c r="F114" s="71">
        <v>4</v>
      </c>
      <c r="G114" s="71">
        <v>1</v>
      </c>
      <c r="H114" s="72" t="s">
        <v>61</v>
      </c>
      <c r="I114" s="68">
        <v>200000</v>
      </c>
      <c r="J114" s="63"/>
      <c r="K114" s="68">
        <f t="shared" si="6"/>
        <v>3.1821734136221143E-2</v>
      </c>
    </row>
    <row r="115" spans="1:11" ht="20.100000000000001" customHeight="1">
      <c r="A115" s="22"/>
      <c r="B115" s="54"/>
      <c r="C115" s="83"/>
      <c r="D115" s="83"/>
      <c r="E115" s="83"/>
      <c r="F115" s="83"/>
      <c r="G115" s="83"/>
      <c r="H115" s="83"/>
      <c r="I115" s="83"/>
      <c r="J115" s="63"/>
      <c r="K115" s="68"/>
    </row>
    <row r="116" spans="1:11" ht="39.75" customHeight="1">
      <c r="A116" s="22" t="s">
        <v>173</v>
      </c>
      <c r="B116" s="54" t="s">
        <v>17</v>
      </c>
      <c r="C116" s="64">
        <v>2</v>
      </c>
      <c r="D116" s="64">
        <v>2</v>
      </c>
      <c r="E116" s="64">
        <v>5</v>
      </c>
      <c r="F116" s="65">
        <v>8</v>
      </c>
      <c r="G116" s="65"/>
      <c r="H116" s="73" t="s">
        <v>62</v>
      </c>
      <c r="I116" s="67">
        <f>I117</f>
        <v>500000</v>
      </c>
      <c r="J116" s="63"/>
      <c r="K116" s="68">
        <f t="shared" si="6"/>
        <v>7.9554335340552854E-2</v>
      </c>
    </row>
    <row r="117" spans="1:11" ht="39.75" customHeight="1">
      <c r="A117" s="22" t="s">
        <v>173</v>
      </c>
      <c r="B117" s="54" t="s">
        <v>17</v>
      </c>
      <c r="C117" s="70">
        <v>2</v>
      </c>
      <c r="D117" s="70">
        <v>2</v>
      </c>
      <c r="E117" s="70">
        <v>5</v>
      </c>
      <c r="F117" s="71">
        <v>8</v>
      </c>
      <c r="G117" s="71">
        <v>1</v>
      </c>
      <c r="H117" s="72" t="s">
        <v>62</v>
      </c>
      <c r="I117" s="68">
        <v>500000</v>
      </c>
      <c r="J117" s="63"/>
      <c r="K117" s="68">
        <f t="shared" si="6"/>
        <v>7.9554335340552854E-2</v>
      </c>
    </row>
    <row r="118" spans="1:11" ht="20.100000000000001" customHeight="1">
      <c r="A118" s="22"/>
      <c r="B118" s="54"/>
      <c r="C118" s="70">
        <v>2</v>
      </c>
      <c r="D118" s="70">
        <v>2</v>
      </c>
      <c r="E118" s="70">
        <v>9</v>
      </c>
      <c r="F118" s="71">
        <v>9</v>
      </c>
      <c r="G118" s="71">
        <v>1</v>
      </c>
      <c r="H118" s="72"/>
      <c r="I118" s="68"/>
      <c r="J118" s="63"/>
      <c r="K118" s="68"/>
    </row>
    <row r="119" spans="1:11" ht="20.100000000000001" customHeight="1">
      <c r="A119" s="22" t="s">
        <v>173</v>
      </c>
      <c r="B119" s="54"/>
      <c r="C119" s="70"/>
      <c r="D119" s="70"/>
      <c r="E119" s="70"/>
      <c r="F119" s="71"/>
      <c r="G119" s="71"/>
      <c r="H119" s="72"/>
      <c r="I119" s="68"/>
      <c r="J119" s="63"/>
      <c r="K119" s="68"/>
    </row>
    <row r="120" spans="1:11" ht="20.100000000000001" customHeight="1">
      <c r="A120" s="22" t="s">
        <v>173</v>
      </c>
      <c r="B120" s="54" t="s">
        <v>17</v>
      </c>
      <c r="C120" s="64">
        <v>2</v>
      </c>
      <c r="D120" s="64">
        <v>2</v>
      </c>
      <c r="E120" s="64">
        <v>6</v>
      </c>
      <c r="F120" s="65"/>
      <c r="G120" s="65"/>
      <c r="H120" s="66" t="s">
        <v>91</v>
      </c>
      <c r="I120" s="67">
        <f>I121+I124+I127</f>
        <v>6500000</v>
      </c>
      <c r="J120" s="63"/>
      <c r="K120" s="68">
        <f t="shared" si="6"/>
        <v>1.0342063594271871</v>
      </c>
    </row>
    <row r="121" spans="1:11" ht="20.100000000000001" customHeight="1">
      <c r="A121" s="22"/>
      <c r="B121" s="54" t="s">
        <v>17</v>
      </c>
      <c r="C121" s="64">
        <v>2</v>
      </c>
      <c r="D121" s="64">
        <v>2</v>
      </c>
      <c r="E121" s="64">
        <v>6</v>
      </c>
      <c r="F121" s="65">
        <v>1</v>
      </c>
      <c r="G121" s="71"/>
      <c r="H121" s="73" t="s">
        <v>63</v>
      </c>
      <c r="I121" s="67">
        <f>I122</f>
        <v>1000000</v>
      </c>
      <c r="J121" s="63"/>
      <c r="K121" s="68">
        <f t="shared" si="6"/>
        <v>0.15910867068110571</v>
      </c>
    </row>
    <row r="122" spans="1:11" ht="20.100000000000001" customHeight="1">
      <c r="A122" s="22"/>
      <c r="B122" s="54" t="s">
        <v>17</v>
      </c>
      <c r="C122" s="70">
        <v>2</v>
      </c>
      <c r="D122" s="70">
        <v>2</v>
      </c>
      <c r="E122" s="70">
        <v>6</v>
      </c>
      <c r="F122" s="71">
        <v>1</v>
      </c>
      <c r="G122" s="71">
        <v>1</v>
      </c>
      <c r="H122" s="72" t="s">
        <v>63</v>
      </c>
      <c r="I122" s="68">
        <v>1000000</v>
      </c>
      <c r="J122" s="63"/>
      <c r="K122" s="68">
        <f t="shared" si="6"/>
        <v>0.15910867068110571</v>
      </c>
    </row>
    <row r="123" spans="1:11" ht="20.100000000000001" customHeight="1">
      <c r="A123" s="22" t="s">
        <v>173</v>
      </c>
      <c r="B123" s="54"/>
      <c r="C123" s="70"/>
      <c r="D123" s="70"/>
      <c r="E123" s="70"/>
      <c r="F123" s="71"/>
      <c r="G123" s="71"/>
      <c r="H123" s="72"/>
      <c r="I123" s="68"/>
      <c r="J123" s="63"/>
      <c r="K123" s="68"/>
    </row>
    <row r="124" spans="1:11" ht="20.100000000000001" customHeight="1">
      <c r="A124" s="22" t="s">
        <v>173</v>
      </c>
      <c r="B124" s="54" t="s">
        <v>17</v>
      </c>
      <c r="C124" s="64">
        <v>2</v>
      </c>
      <c r="D124" s="64">
        <v>2</v>
      </c>
      <c r="E124" s="64">
        <v>6</v>
      </c>
      <c r="F124" s="65">
        <v>2</v>
      </c>
      <c r="G124" s="71"/>
      <c r="H124" s="73" t="s">
        <v>64</v>
      </c>
      <c r="I124" s="67">
        <f>I125</f>
        <v>2000000</v>
      </c>
      <c r="J124" s="63"/>
      <c r="K124" s="68">
        <f t="shared" si="6"/>
        <v>0.31821734136221141</v>
      </c>
    </row>
    <row r="125" spans="1:11" ht="20.100000000000001" customHeight="1">
      <c r="A125" s="22" t="s">
        <v>173</v>
      </c>
      <c r="B125" s="54" t="s">
        <v>17</v>
      </c>
      <c r="C125" s="70">
        <v>2</v>
      </c>
      <c r="D125" s="70">
        <v>2</v>
      </c>
      <c r="E125" s="70">
        <v>6</v>
      </c>
      <c r="F125" s="71">
        <v>2</v>
      </c>
      <c r="G125" s="71">
        <v>1</v>
      </c>
      <c r="H125" s="72" t="str">
        <f>H124</f>
        <v>Seguro de bienes muebles</v>
      </c>
      <c r="I125" s="68">
        <v>2000000</v>
      </c>
      <c r="J125" s="63"/>
      <c r="K125" s="68">
        <f t="shared" si="6"/>
        <v>0.31821734136221141</v>
      </c>
    </row>
    <row r="126" spans="1:11" ht="20.100000000000001" customHeight="1">
      <c r="A126" s="22"/>
      <c r="B126" s="54"/>
      <c r="C126" s="70"/>
      <c r="D126" s="70"/>
      <c r="E126" s="70"/>
      <c r="F126" s="71"/>
      <c r="G126" s="71"/>
      <c r="H126" s="72"/>
      <c r="I126" s="68"/>
      <c r="J126" s="63"/>
      <c r="K126" s="68">
        <f t="shared" si="6"/>
        <v>0</v>
      </c>
    </row>
    <row r="127" spans="1:11" ht="20.100000000000001" customHeight="1">
      <c r="A127" s="22" t="s">
        <v>173</v>
      </c>
      <c r="B127" s="54" t="s">
        <v>17</v>
      </c>
      <c r="C127" s="64">
        <v>2</v>
      </c>
      <c r="D127" s="64">
        <v>2</v>
      </c>
      <c r="E127" s="64">
        <v>6</v>
      </c>
      <c r="F127" s="65">
        <v>3</v>
      </c>
      <c r="G127" s="71"/>
      <c r="H127" s="73" t="s">
        <v>65</v>
      </c>
      <c r="I127" s="67">
        <f>I128</f>
        <v>3500000</v>
      </c>
      <c r="J127" s="63"/>
      <c r="K127" s="68">
        <f t="shared" si="6"/>
        <v>0.55688034738386993</v>
      </c>
    </row>
    <row r="128" spans="1:11" ht="20.100000000000001" customHeight="1">
      <c r="A128" s="22" t="s">
        <v>173</v>
      </c>
      <c r="B128" s="54" t="s">
        <v>17</v>
      </c>
      <c r="C128" s="70">
        <v>2</v>
      </c>
      <c r="D128" s="70">
        <v>2</v>
      </c>
      <c r="E128" s="70">
        <v>6</v>
      </c>
      <c r="F128" s="71">
        <v>3</v>
      </c>
      <c r="G128" s="71">
        <v>1</v>
      </c>
      <c r="H128" s="72" t="str">
        <f>H127</f>
        <v>Seguros de personas</v>
      </c>
      <c r="I128" s="68">
        <v>3500000</v>
      </c>
      <c r="J128" s="63"/>
      <c r="K128" s="68">
        <f t="shared" si="6"/>
        <v>0.55688034738386993</v>
      </c>
    </row>
    <row r="129" spans="1:11" ht="20.100000000000001" customHeight="1">
      <c r="A129" s="22"/>
      <c r="B129" s="54"/>
      <c r="C129" s="70"/>
      <c r="D129" s="70"/>
      <c r="E129" s="70"/>
      <c r="F129" s="71"/>
      <c r="G129" s="71"/>
      <c r="H129" s="72"/>
      <c r="I129" s="68"/>
      <c r="J129" s="63"/>
      <c r="K129" s="68"/>
    </row>
    <row r="130" spans="1:11" ht="20.100000000000001" customHeight="1">
      <c r="A130" s="22" t="s">
        <v>173</v>
      </c>
      <c r="B130" s="54" t="s">
        <v>17</v>
      </c>
      <c r="C130" s="64">
        <v>2</v>
      </c>
      <c r="D130" s="64">
        <v>2</v>
      </c>
      <c r="E130" s="64">
        <v>7</v>
      </c>
      <c r="F130" s="65"/>
      <c r="G130" s="65"/>
      <c r="H130" s="73" t="s">
        <v>92</v>
      </c>
      <c r="I130" s="67">
        <f>I131+I137+I145</f>
        <v>5700000</v>
      </c>
      <c r="J130" s="63"/>
      <c r="K130" s="68">
        <f t="shared" si="6"/>
        <v>0.90691942288230254</v>
      </c>
    </row>
    <row r="131" spans="1:11" ht="20.100000000000001" customHeight="1">
      <c r="A131" s="22" t="s">
        <v>173</v>
      </c>
      <c r="B131" s="54" t="s">
        <v>17</v>
      </c>
      <c r="C131" s="64">
        <v>2</v>
      </c>
      <c r="D131" s="64">
        <v>2</v>
      </c>
      <c r="E131" s="64">
        <v>7</v>
      </c>
      <c r="F131" s="65">
        <v>1</v>
      </c>
      <c r="G131" s="65"/>
      <c r="H131" s="73" t="s">
        <v>66</v>
      </c>
      <c r="I131" s="67">
        <f>I132+I133+I134+I135</f>
        <v>1500000</v>
      </c>
      <c r="J131" s="63"/>
      <c r="K131" s="68">
        <f t="shared" si="6"/>
        <v>0.23866300602165857</v>
      </c>
    </row>
    <row r="132" spans="1:11" ht="20.100000000000001" customHeight="1">
      <c r="A132" s="22"/>
      <c r="B132" s="54" t="s">
        <v>17</v>
      </c>
      <c r="C132" s="70">
        <v>2</v>
      </c>
      <c r="D132" s="70">
        <v>2</v>
      </c>
      <c r="E132" s="70">
        <v>7</v>
      </c>
      <c r="F132" s="71">
        <v>1</v>
      </c>
      <c r="G132" s="71">
        <v>1</v>
      </c>
      <c r="H132" s="72" t="s">
        <v>207</v>
      </c>
      <c r="I132" s="68">
        <v>1000000</v>
      </c>
      <c r="J132" s="63"/>
      <c r="K132" s="68">
        <f t="shared" si="6"/>
        <v>0.15910867068110571</v>
      </c>
    </row>
    <row r="133" spans="1:11" ht="39" customHeight="1">
      <c r="A133" s="22" t="s">
        <v>173</v>
      </c>
      <c r="B133" s="54" t="s">
        <v>17</v>
      </c>
      <c r="C133" s="70">
        <v>2</v>
      </c>
      <c r="D133" s="70">
        <v>2</v>
      </c>
      <c r="E133" s="70">
        <v>7</v>
      </c>
      <c r="F133" s="70">
        <v>1</v>
      </c>
      <c r="G133" s="70">
        <v>6</v>
      </c>
      <c r="H133" s="72" t="s">
        <v>208</v>
      </c>
      <c r="I133" s="68">
        <v>200000</v>
      </c>
      <c r="J133" s="63"/>
      <c r="K133" s="68">
        <f t="shared" si="6"/>
        <v>3.1821734136221143E-2</v>
      </c>
    </row>
    <row r="134" spans="1:11" ht="36" customHeight="1">
      <c r="A134" s="22" t="s">
        <v>173</v>
      </c>
      <c r="B134" s="54" t="s">
        <v>17</v>
      </c>
      <c r="C134" s="70">
        <v>2</v>
      </c>
      <c r="D134" s="70">
        <v>2</v>
      </c>
      <c r="E134" s="70">
        <v>7</v>
      </c>
      <c r="F134" s="70">
        <v>1</v>
      </c>
      <c r="G134" s="70">
        <v>7</v>
      </c>
      <c r="H134" s="72" t="s">
        <v>209</v>
      </c>
      <c r="I134" s="68">
        <v>100000</v>
      </c>
      <c r="J134" s="63"/>
      <c r="K134" s="68">
        <f t="shared" si="6"/>
        <v>1.5910867068110571E-2</v>
      </c>
    </row>
    <row r="135" spans="1:11" ht="35.25" customHeight="1">
      <c r="A135" s="22" t="s">
        <v>173</v>
      </c>
      <c r="B135" s="54" t="s">
        <v>17</v>
      </c>
      <c r="C135" s="70">
        <v>2</v>
      </c>
      <c r="D135" s="70">
        <v>2</v>
      </c>
      <c r="E135" s="70">
        <v>7</v>
      </c>
      <c r="F135" s="70">
        <v>1</v>
      </c>
      <c r="G135" s="70">
        <v>99</v>
      </c>
      <c r="H135" s="72" t="s">
        <v>210</v>
      </c>
      <c r="I135" s="68">
        <v>200000</v>
      </c>
      <c r="J135" s="63"/>
      <c r="K135" s="68">
        <f t="shared" si="6"/>
        <v>3.1821734136221143E-2</v>
      </c>
    </row>
    <row r="136" spans="1:11" ht="38.25" customHeight="1">
      <c r="A136" s="22" t="s">
        <v>173</v>
      </c>
      <c r="B136" s="54"/>
      <c r="C136" s="70"/>
      <c r="D136" s="70"/>
      <c r="E136" s="70"/>
      <c r="F136" s="71"/>
      <c r="G136" s="71"/>
      <c r="H136" s="72"/>
      <c r="I136" s="68"/>
      <c r="J136" s="63"/>
      <c r="K136" s="68"/>
    </row>
    <row r="137" spans="1:11" ht="39" customHeight="1">
      <c r="A137" s="22" t="s">
        <v>173</v>
      </c>
      <c r="B137" s="54" t="s">
        <v>17</v>
      </c>
      <c r="C137" s="64">
        <v>2</v>
      </c>
      <c r="D137" s="64">
        <v>2</v>
      </c>
      <c r="E137" s="64">
        <v>7</v>
      </c>
      <c r="F137" s="65">
        <v>2</v>
      </c>
      <c r="G137" s="65"/>
      <c r="H137" s="73" t="s">
        <v>67</v>
      </c>
      <c r="I137" s="67">
        <f>SUM(I138:I143)</f>
        <v>4100000</v>
      </c>
      <c r="J137" s="63"/>
      <c r="K137" s="68">
        <f t="shared" si="6"/>
        <v>0.65234554979253345</v>
      </c>
    </row>
    <row r="138" spans="1:11" ht="36.75" customHeight="1">
      <c r="A138" s="22" t="s">
        <v>173</v>
      </c>
      <c r="B138" s="54" t="s">
        <v>17</v>
      </c>
      <c r="C138" s="70">
        <v>2</v>
      </c>
      <c r="D138" s="70">
        <v>2</v>
      </c>
      <c r="E138" s="70">
        <v>7</v>
      </c>
      <c r="F138" s="71">
        <v>2</v>
      </c>
      <c r="G138" s="71">
        <v>1</v>
      </c>
      <c r="H138" s="72" t="s">
        <v>69</v>
      </c>
      <c r="I138" s="68">
        <v>800000</v>
      </c>
      <c r="J138" s="63"/>
      <c r="K138" s="68">
        <f t="shared" si="6"/>
        <v>0.12728693654488457</v>
      </c>
    </row>
    <row r="139" spans="1:11" ht="20.100000000000001" customHeight="1">
      <c r="A139" s="22"/>
      <c r="B139" s="54" t="s">
        <v>17</v>
      </c>
      <c r="C139" s="70">
        <v>2</v>
      </c>
      <c r="D139" s="70">
        <v>2</v>
      </c>
      <c r="E139" s="70">
        <v>7</v>
      </c>
      <c r="F139" s="71">
        <v>2</v>
      </c>
      <c r="G139" s="71">
        <v>2</v>
      </c>
      <c r="H139" s="72" t="s">
        <v>68</v>
      </c>
      <c r="I139" s="68">
        <v>300000</v>
      </c>
      <c r="J139" s="63"/>
      <c r="K139" s="68">
        <f t="shared" si="6"/>
        <v>4.7732601204331718E-2</v>
      </c>
    </row>
    <row r="140" spans="1:11" ht="20.100000000000001" customHeight="1">
      <c r="A140" s="22" t="s">
        <v>173</v>
      </c>
      <c r="B140" s="54" t="s">
        <v>17</v>
      </c>
      <c r="C140" s="70">
        <v>2</v>
      </c>
      <c r="D140" s="70">
        <v>2</v>
      </c>
      <c r="E140" s="70">
        <v>7</v>
      </c>
      <c r="F140" s="71">
        <v>2</v>
      </c>
      <c r="G140" s="71">
        <v>6</v>
      </c>
      <c r="H140" s="72" t="s">
        <v>70</v>
      </c>
      <c r="I140" s="68">
        <v>2200000</v>
      </c>
      <c r="J140" s="63"/>
      <c r="K140" s="68">
        <f t="shared" si="6"/>
        <v>0.35003907549843261</v>
      </c>
    </row>
    <row r="141" spans="1:11" ht="37.5">
      <c r="A141" s="22" t="s">
        <v>173</v>
      </c>
      <c r="B141" s="54" t="s">
        <v>17</v>
      </c>
      <c r="C141" s="70">
        <v>2</v>
      </c>
      <c r="D141" s="70">
        <v>2</v>
      </c>
      <c r="E141" s="70">
        <v>7</v>
      </c>
      <c r="F141" s="71">
        <v>2</v>
      </c>
      <c r="G141" s="71">
        <v>7</v>
      </c>
      <c r="H141" s="72" t="s">
        <v>71</v>
      </c>
      <c r="I141" s="68">
        <v>500000</v>
      </c>
      <c r="J141" s="63"/>
      <c r="K141" s="68">
        <f t="shared" si="6"/>
        <v>7.9554335340552854E-2</v>
      </c>
    </row>
    <row r="142" spans="1:11" ht="39.75" customHeight="1">
      <c r="A142" s="22" t="s">
        <v>173</v>
      </c>
      <c r="B142" s="54" t="s">
        <v>17</v>
      </c>
      <c r="C142" s="70">
        <v>2</v>
      </c>
      <c r="D142" s="70">
        <v>2</v>
      </c>
      <c r="E142" s="70">
        <v>7</v>
      </c>
      <c r="F142" s="70">
        <v>2</v>
      </c>
      <c r="G142" s="70">
        <v>8</v>
      </c>
      <c r="H142" s="72" t="s">
        <v>192</v>
      </c>
      <c r="I142" s="68">
        <v>200000</v>
      </c>
      <c r="J142" s="63"/>
      <c r="K142" s="68">
        <f t="shared" si="6"/>
        <v>3.1821734136221143E-2</v>
      </c>
    </row>
    <row r="143" spans="1:11" ht="37.5">
      <c r="A143" s="22" t="s">
        <v>173</v>
      </c>
      <c r="B143" s="54" t="s">
        <v>17</v>
      </c>
      <c r="C143" s="70">
        <v>2</v>
      </c>
      <c r="D143" s="70">
        <v>2</v>
      </c>
      <c r="E143" s="70">
        <v>7</v>
      </c>
      <c r="F143" s="70">
        <v>2</v>
      </c>
      <c r="G143" s="70">
        <v>99</v>
      </c>
      <c r="H143" s="72" t="s">
        <v>211</v>
      </c>
      <c r="I143" s="68">
        <v>100000</v>
      </c>
      <c r="J143" s="63"/>
      <c r="K143" s="68">
        <f t="shared" si="6"/>
        <v>1.5910867068110571E-2</v>
      </c>
    </row>
    <row r="144" spans="1:11" ht="23.25">
      <c r="A144" s="22" t="s">
        <v>173</v>
      </c>
      <c r="B144" s="54" t="s">
        <v>17</v>
      </c>
      <c r="C144" s="83"/>
      <c r="D144" s="83"/>
      <c r="E144" s="83"/>
      <c r="F144" s="83"/>
      <c r="G144" s="83"/>
      <c r="H144" s="83"/>
      <c r="I144" s="83"/>
      <c r="J144" s="63"/>
      <c r="K144" s="68"/>
    </row>
    <row r="145" spans="1:11" ht="23.25">
      <c r="A145" s="22" t="s">
        <v>173</v>
      </c>
      <c r="B145" s="54" t="s">
        <v>17</v>
      </c>
      <c r="C145" s="70">
        <v>2</v>
      </c>
      <c r="D145" s="70">
        <v>2</v>
      </c>
      <c r="E145" s="70">
        <v>7</v>
      </c>
      <c r="F145" s="70">
        <v>3</v>
      </c>
      <c r="G145" s="70"/>
      <c r="H145" s="73" t="s">
        <v>203</v>
      </c>
      <c r="I145" s="67">
        <f>I146</f>
        <v>100000</v>
      </c>
      <c r="J145" s="63"/>
      <c r="K145" s="68">
        <f t="shared" si="6"/>
        <v>1.5910867068110571E-2</v>
      </c>
    </row>
    <row r="146" spans="1:11" ht="23.25">
      <c r="A146" s="22" t="s">
        <v>173</v>
      </c>
      <c r="B146" s="54" t="s">
        <v>17</v>
      </c>
      <c r="C146" s="70">
        <v>2</v>
      </c>
      <c r="D146" s="70">
        <v>2</v>
      </c>
      <c r="E146" s="70">
        <v>7</v>
      </c>
      <c r="F146" s="70">
        <v>3</v>
      </c>
      <c r="G146" s="70">
        <v>1</v>
      </c>
      <c r="H146" s="72" t="s">
        <v>203</v>
      </c>
      <c r="I146" s="68">
        <v>100000</v>
      </c>
      <c r="J146" s="63"/>
      <c r="K146" s="68">
        <f t="shared" si="6"/>
        <v>1.5910867068110571E-2</v>
      </c>
    </row>
    <row r="147" spans="1:11" ht="23.25">
      <c r="A147" s="22" t="s">
        <v>173</v>
      </c>
      <c r="B147" s="54"/>
      <c r="C147" s="83"/>
      <c r="D147" s="83"/>
      <c r="E147" s="83"/>
      <c r="F147" s="83"/>
      <c r="G147" s="83"/>
      <c r="H147" s="72"/>
      <c r="I147" s="68"/>
      <c r="J147" s="63"/>
      <c r="K147" s="68"/>
    </row>
    <row r="148" spans="1:11" ht="37.5">
      <c r="A148" s="22" t="s">
        <v>173</v>
      </c>
      <c r="B148" s="54" t="s">
        <v>17</v>
      </c>
      <c r="C148" s="64">
        <v>2</v>
      </c>
      <c r="D148" s="64">
        <v>2</v>
      </c>
      <c r="E148" s="64">
        <v>8</v>
      </c>
      <c r="F148" s="65"/>
      <c r="G148" s="65"/>
      <c r="H148" s="66" t="s">
        <v>93</v>
      </c>
      <c r="I148" s="67">
        <f>+I149+I152+I157+I169+I161+I172</f>
        <v>13345000</v>
      </c>
      <c r="J148" s="63"/>
      <c r="K148" s="68">
        <f t="shared" si="6"/>
        <v>2.1233052102393559</v>
      </c>
    </row>
    <row r="149" spans="1:11" ht="23.25">
      <c r="A149" s="22" t="s">
        <v>173</v>
      </c>
      <c r="B149" s="54" t="s">
        <v>17</v>
      </c>
      <c r="C149" s="64">
        <v>2</v>
      </c>
      <c r="D149" s="64">
        <v>2</v>
      </c>
      <c r="E149" s="64">
        <v>8</v>
      </c>
      <c r="F149" s="65">
        <v>2</v>
      </c>
      <c r="G149" s="65"/>
      <c r="H149" s="73" t="s">
        <v>72</v>
      </c>
      <c r="I149" s="67">
        <f>I150</f>
        <v>20000</v>
      </c>
      <c r="J149" s="63"/>
      <c r="K149" s="68">
        <f t="shared" si="6"/>
        <v>3.1821734136221139E-3</v>
      </c>
    </row>
    <row r="150" spans="1:11" ht="20.100000000000001" customHeight="1">
      <c r="A150" s="22"/>
      <c r="B150" s="54" t="s">
        <v>17</v>
      </c>
      <c r="C150" s="70">
        <v>2</v>
      </c>
      <c r="D150" s="70">
        <v>2</v>
      </c>
      <c r="E150" s="70">
        <v>8</v>
      </c>
      <c r="F150" s="71">
        <v>2</v>
      </c>
      <c r="G150" s="71">
        <v>1</v>
      </c>
      <c r="H150" s="72" t="str">
        <f>H149</f>
        <v>Comisiones y gastos bancarios</v>
      </c>
      <c r="I150" s="68">
        <v>20000</v>
      </c>
      <c r="J150" s="63"/>
      <c r="K150" s="68">
        <f t="shared" si="6"/>
        <v>3.1821734136221139E-3</v>
      </c>
    </row>
    <row r="151" spans="1:11" ht="23.25">
      <c r="A151" s="22" t="s">
        <v>173</v>
      </c>
      <c r="B151" s="54"/>
      <c r="C151" s="83"/>
      <c r="D151" s="83"/>
      <c r="E151" s="83"/>
      <c r="F151" s="83"/>
      <c r="G151" s="83"/>
      <c r="H151" s="83"/>
      <c r="I151" s="83"/>
      <c r="J151" s="63"/>
      <c r="K151" s="68"/>
    </row>
    <row r="152" spans="1:11" ht="20.100000000000001" customHeight="1">
      <c r="A152" s="22" t="s">
        <v>173</v>
      </c>
      <c r="B152" s="54" t="s">
        <v>17</v>
      </c>
      <c r="C152" s="64">
        <v>2</v>
      </c>
      <c r="D152" s="64">
        <v>2</v>
      </c>
      <c r="E152" s="64">
        <v>8</v>
      </c>
      <c r="F152" s="65">
        <v>5</v>
      </c>
      <c r="G152" s="65"/>
      <c r="H152" s="73" t="s">
        <v>74</v>
      </c>
      <c r="I152" s="67">
        <f>SUM(I153:I155)</f>
        <v>725000</v>
      </c>
      <c r="J152" s="63"/>
      <c r="K152" s="68">
        <f t="shared" si="6"/>
        <v>0.11535378624380165</v>
      </c>
    </row>
    <row r="153" spans="1:11" ht="20.100000000000001" customHeight="1">
      <c r="A153" s="22" t="s">
        <v>173</v>
      </c>
      <c r="B153" s="54" t="s">
        <v>17</v>
      </c>
      <c r="C153" s="70">
        <v>2</v>
      </c>
      <c r="D153" s="70">
        <v>2</v>
      </c>
      <c r="E153" s="70">
        <v>8</v>
      </c>
      <c r="F153" s="71">
        <v>5</v>
      </c>
      <c r="G153" s="71">
        <v>1</v>
      </c>
      <c r="H153" s="72" t="s">
        <v>75</v>
      </c>
      <c r="I153" s="68">
        <v>400000</v>
      </c>
      <c r="J153" s="63"/>
      <c r="K153" s="68">
        <f t="shared" si="6"/>
        <v>6.3643468272442286E-2</v>
      </c>
    </row>
    <row r="154" spans="1:11" ht="20.100000000000001" customHeight="1">
      <c r="A154" s="22"/>
      <c r="B154" s="54" t="s">
        <v>17</v>
      </c>
      <c r="C154" s="70">
        <v>2</v>
      </c>
      <c r="D154" s="70">
        <v>2</v>
      </c>
      <c r="E154" s="70">
        <v>8</v>
      </c>
      <c r="F154" s="71">
        <v>5</v>
      </c>
      <c r="G154" s="71">
        <v>2</v>
      </c>
      <c r="H154" s="72" t="s">
        <v>76</v>
      </c>
      <c r="I154" s="68">
        <v>25000</v>
      </c>
      <c r="J154" s="63"/>
      <c r="K154" s="68">
        <f t="shared" si="6"/>
        <v>3.9777167670276429E-3</v>
      </c>
    </row>
    <row r="155" spans="1:11" ht="20.100000000000001" customHeight="1">
      <c r="A155" s="22" t="s">
        <v>173</v>
      </c>
      <c r="B155" s="54" t="s">
        <v>17</v>
      </c>
      <c r="C155" s="70">
        <v>2</v>
      </c>
      <c r="D155" s="70">
        <v>2</v>
      </c>
      <c r="E155" s="70">
        <v>8</v>
      </c>
      <c r="F155" s="71">
        <v>5</v>
      </c>
      <c r="G155" s="71">
        <v>3</v>
      </c>
      <c r="H155" s="72" t="s">
        <v>77</v>
      </c>
      <c r="I155" s="68">
        <v>300000</v>
      </c>
      <c r="J155" s="63"/>
      <c r="K155" s="68">
        <f t="shared" si="6"/>
        <v>4.7732601204331718E-2</v>
      </c>
    </row>
    <row r="156" spans="1:11" ht="20.100000000000001" customHeight="1">
      <c r="A156" s="22" t="s">
        <v>173</v>
      </c>
      <c r="B156" s="54"/>
      <c r="C156" s="83"/>
      <c r="D156" s="83"/>
      <c r="E156" s="83"/>
      <c r="F156" s="83"/>
      <c r="G156" s="83"/>
      <c r="H156" s="83"/>
      <c r="I156" s="83"/>
      <c r="J156" s="63"/>
      <c r="K156" s="68">
        <f t="shared" si="6"/>
        <v>0</v>
      </c>
    </row>
    <row r="157" spans="1:11" ht="20.100000000000001" customHeight="1">
      <c r="A157" s="22" t="s">
        <v>173</v>
      </c>
      <c r="B157" s="54" t="s">
        <v>17</v>
      </c>
      <c r="C157" s="64">
        <v>2</v>
      </c>
      <c r="D157" s="64">
        <v>2</v>
      </c>
      <c r="E157" s="64">
        <v>8</v>
      </c>
      <c r="F157" s="65">
        <v>6</v>
      </c>
      <c r="G157" s="65"/>
      <c r="H157" s="73" t="s">
        <v>78</v>
      </c>
      <c r="I157" s="67">
        <f>SUM(I158:I159)</f>
        <v>5500000</v>
      </c>
      <c r="J157" s="63"/>
      <c r="K157" s="68">
        <f t="shared" si="6"/>
        <v>0.8750976887460814</v>
      </c>
    </row>
    <row r="158" spans="1:11" ht="20.100000000000001" customHeight="1">
      <c r="A158" s="22" t="s">
        <v>173</v>
      </c>
      <c r="B158" s="54" t="s">
        <v>17</v>
      </c>
      <c r="C158" s="70">
        <v>2</v>
      </c>
      <c r="D158" s="70">
        <v>2</v>
      </c>
      <c r="E158" s="70">
        <v>8</v>
      </c>
      <c r="F158" s="71">
        <v>6</v>
      </c>
      <c r="G158" s="71">
        <v>1</v>
      </c>
      <c r="H158" s="72" t="s">
        <v>79</v>
      </c>
      <c r="I158" s="68">
        <v>5000000</v>
      </c>
      <c r="J158" s="63"/>
      <c r="K158" s="68">
        <f t="shared" ref="K158:K220" si="10">+I158/628501260*100</f>
        <v>0.79554335340552862</v>
      </c>
    </row>
    <row r="159" spans="1:11" ht="20.100000000000001" customHeight="1">
      <c r="A159" s="22"/>
      <c r="B159" s="54" t="s">
        <v>17</v>
      </c>
      <c r="C159" s="70">
        <v>2</v>
      </c>
      <c r="D159" s="70">
        <v>2</v>
      </c>
      <c r="E159" s="70">
        <v>8</v>
      </c>
      <c r="F159" s="71">
        <v>6</v>
      </c>
      <c r="G159" s="71">
        <v>2</v>
      </c>
      <c r="H159" s="72" t="s">
        <v>80</v>
      </c>
      <c r="I159" s="68">
        <v>500000</v>
      </c>
      <c r="J159" s="63"/>
      <c r="K159" s="68">
        <f t="shared" si="10"/>
        <v>7.9554335340552854E-2</v>
      </c>
    </row>
    <row r="160" spans="1:11" ht="20.100000000000001" customHeight="1">
      <c r="A160" s="22" t="s">
        <v>173</v>
      </c>
      <c r="B160" s="54"/>
      <c r="C160" s="83"/>
      <c r="D160" s="83"/>
      <c r="E160" s="83"/>
      <c r="F160" s="83"/>
      <c r="G160" s="83"/>
      <c r="H160" s="83"/>
      <c r="I160" s="83"/>
      <c r="J160" s="63"/>
      <c r="K160" s="68"/>
    </row>
    <row r="161" spans="1:11" ht="20.100000000000001" customHeight="1">
      <c r="A161" s="22" t="s">
        <v>173</v>
      </c>
      <c r="B161" s="54" t="s">
        <v>17</v>
      </c>
      <c r="C161" s="64">
        <v>2</v>
      </c>
      <c r="D161" s="64">
        <v>2</v>
      </c>
      <c r="E161" s="64">
        <v>8</v>
      </c>
      <c r="F161" s="65">
        <v>7</v>
      </c>
      <c r="G161" s="65"/>
      <c r="H161" s="73" t="s">
        <v>81</v>
      </c>
      <c r="I161" s="67">
        <f>SUM(I162:I167)</f>
        <v>6700000</v>
      </c>
      <c r="J161" s="63"/>
      <c r="K161" s="68">
        <f t="shared" si="10"/>
        <v>1.0660280935634083</v>
      </c>
    </row>
    <row r="162" spans="1:11" ht="20.100000000000001" customHeight="1">
      <c r="A162" s="22" t="s">
        <v>173</v>
      </c>
      <c r="B162" s="54" t="s">
        <v>17</v>
      </c>
      <c r="C162" s="70">
        <v>2</v>
      </c>
      <c r="D162" s="70">
        <v>2</v>
      </c>
      <c r="E162" s="70">
        <v>8</v>
      </c>
      <c r="F162" s="71">
        <v>7</v>
      </c>
      <c r="G162" s="71">
        <v>1</v>
      </c>
      <c r="H162" s="72" t="s">
        <v>81</v>
      </c>
      <c r="I162" s="68">
        <v>1000000</v>
      </c>
      <c r="J162" s="63"/>
      <c r="K162" s="68">
        <f t="shared" si="10"/>
        <v>0.15910867068110571</v>
      </c>
    </row>
    <row r="163" spans="1:11" ht="20.100000000000001" customHeight="1">
      <c r="A163" s="22"/>
      <c r="B163" s="54" t="s">
        <v>17</v>
      </c>
      <c r="C163" s="70">
        <v>2</v>
      </c>
      <c r="D163" s="70">
        <v>2</v>
      </c>
      <c r="E163" s="70">
        <v>8</v>
      </c>
      <c r="F163" s="71">
        <v>7</v>
      </c>
      <c r="G163" s="71">
        <v>2</v>
      </c>
      <c r="H163" s="72" t="s">
        <v>83</v>
      </c>
      <c r="I163" s="68">
        <v>2500000</v>
      </c>
      <c r="J163" s="63"/>
      <c r="K163" s="68">
        <f t="shared" si="10"/>
        <v>0.39777167670276431</v>
      </c>
    </row>
    <row r="164" spans="1:11" ht="20.100000000000001" customHeight="1">
      <c r="A164" s="22" t="s">
        <v>173</v>
      </c>
      <c r="B164" s="54" t="s">
        <v>17</v>
      </c>
      <c r="C164" s="70">
        <v>2</v>
      </c>
      <c r="D164" s="70">
        <v>2</v>
      </c>
      <c r="E164" s="70">
        <v>8</v>
      </c>
      <c r="F164" s="71">
        <v>7</v>
      </c>
      <c r="G164" s="71">
        <v>3</v>
      </c>
      <c r="H164" s="72" t="s">
        <v>84</v>
      </c>
      <c r="I164" s="68">
        <v>500000</v>
      </c>
      <c r="J164" s="63"/>
      <c r="K164" s="68">
        <f t="shared" si="10"/>
        <v>7.9554335340552854E-2</v>
      </c>
    </row>
    <row r="165" spans="1:11" ht="23.25">
      <c r="A165" s="22" t="s">
        <v>173</v>
      </c>
      <c r="B165" s="54" t="s">
        <v>17</v>
      </c>
      <c r="C165" s="70">
        <v>2</v>
      </c>
      <c r="D165" s="70">
        <v>2</v>
      </c>
      <c r="E165" s="70">
        <v>8</v>
      </c>
      <c r="F165" s="71">
        <v>7</v>
      </c>
      <c r="G165" s="71">
        <v>4</v>
      </c>
      <c r="H165" s="72" t="s">
        <v>85</v>
      </c>
      <c r="I165" s="68">
        <v>500000</v>
      </c>
      <c r="J165" s="63"/>
      <c r="K165" s="68">
        <f t="shared" si="10"/>
        <v>7.9554335340552854E-2</v>
      </c>
    </row>
    <row r="166" spans="1:11" ht="20.100000000000001" customHeight="1">
      <c r="A166" s="22" t="s">
        <v>173</v>
      </c>
      <c r="B166" s="54" t="s">
        <v>17</v>
      </c>
      <c r="C166" s="70">
        <v>2</v>
      </c>
      <c r="D166" s="70">
        <v>2</v>
      </c>
      <c r="E166" s="70">
        <v>8</v>
      </c>
      <c r="F166" s="71">
        <v>7</v>
      </c>
      <c r="G166" s="71">
        <v>5</v>
      </c>
      <c r="H166" s="72" t="s">
        <v>86</v>
      </c>
      <c r="I166" s="68">
        <v>200000</v>
      </c>
      <c r="J166" s="63"/>
      <c r="K166" s="68">
        <f t="shared" si="10"/>
        <v>3.1821734136221143E-2</v>
      </c>
    </row>
    <row r="167" spans="1:11" ht="20.100000000000001" customHeight="1">
      <c r="A167" s="22" t="s">
        <v>173</v>
      </c>
      <c r="B167" s="54" t="s">
        <v>17</v>
      </c>
      <c r="C167" s="70">
        <v>2</v>
      </c>
      <c r="D167" s="70">
        <v>2</v>
      </c>
      <c r="E167" s="70">
        <v>8</v>
      </c>
      <c r="F167" s="71">
        <v>7</v>
      </c>
      <c r="G167" s="71">
        <v>6</v>
      </c>
      <c r="H167" s="72" t="s">
        <v>87</v>
      </c>
      <c r="I167" s="68">
        <v>2000000</v>
      </c>
      <c r="J167" s="63"/>
      <c r="K167" s="68">
        <f t="shared" si="10"/>
        <v>0.31821734136221141</v>
      </c>
    </row>
    <row r="168" spans="1:11" ht="20.100000000000001" customHeight="1">
      <c r="A168" s="22" t="s">
        <v>173</v>
      </c>
      <c r="B168" s="54"/>
      <c r="C168" s="83"/>
      <c r="D168" s="83"/>
      <c r="E168" s="83"/>
      <c r="F168" s="83"/>
      <c r="G168" s="83"/>
      <c r="H168" s="83"/>
      <c r="I168" s="83"/>
      <c r="J168" s="63"/>
      <c r="K168" s="68"/>
    </row>
    <row r="169" spans="1:11" ht="37.5" customHeight="1">
      <c r="A169" s="22" t="s">
        <v>173</v>
      </c>
      <c r="B169" s="54" t="s">
        <v>17</v>
      </c>
      <c r="C169" s="64">
        <v>2</v>
      </c>
      <c r="D169" s="64">
        <v>2</v>
      </c>
      <c r="E169" s="64">
        <v>8</v>
      </c>
      <c r="F169" s="65">
        <v>8</v>
      </c>
      <c r="G169" s="65"/>
      <c r="H169" s="73" t="s">
        <v>73</v>
      </c>
      <c r="I169" s="84">
        <f>I170</f>
        <v>200000</v>
      </c>
      <c r="J169" s="63"/>
      <c r="K169" s="68">
        <f t="shared" si="10"/>
        <v>3.1821734136221143E-2</v>
      </c>
    </row>
    <row r="170" spans="1:11" ht="20.100000000000001" customHeight="1">
      <c r="A170" s="22" t="s">
        <v>173</v>
      </c>
      <c r="B170" s="54" t="s">
        <v>17</v>
      </c>
      <c r="C170" s="70">
        <v>2</v>
      </c>
      <c r="D170" s="70">
        <v>2</v>
      </c>
      <c r="E170" s="70">
        <v>8</v>
      </c>
      <c r="F170" s="71">
        <v>8</v>
      </c>
      <c r="G170" s="71">
        <v>1</v>
      </c>
      <c r="H170" s="72" t="s">
        <v>88</v>
      </c>
      <c r="I170" s="68">
        <v>200000</v>
      </c>
      <c r="J170" s="63"/>
      <c r="K170" s="68">
        <f t="shared" si="10"/>
        <v>3.1821734136221143E-2</v>
      </c>
    </row>
    <row r="171" spans="1:11" ht="20.100000000000001" customHeight="1">
      <c r="A171" s="22"/>
      <c r="B171" s="54"/>
      <c r="C171" s="83"/>
      <c r="D171" s="83"/>
      <c r="E171" s="83"/>
      <c r="F171" s="83"/>
      <c r="G171" s="83"/>
      <c r="H171" s="83"/>
      <c r="I171" s="83"/>
      <c r="J171" s="63"/>
      <c r="K171" s="68"/>
    </row>
    <row r="172" spans="1:11" ht="20.100000000000001" customHeight="1">
      <c r="A172" s="22" t="s">
        <v>173</v>
      </c>
      <c r="B172" s="54" t="s">
        <v>17</v>
      </c>
      <c r="C172" s="70">
        <v>2</v>
      </c>
      <c r="D172" s="70">
        <v>2</v>
      </c>
      <c r="E172" s="70">
        <v>8</v>
      </c>
      <c r="F172" s="71">
        <v>9</v>
      </c>
      <c r="G172" s="71"/>
      <c r="H172" s="73" t="s">
        <v>186</v>
      </c>
      <c r="I172" s="85">
        <f>I173</f>
        <v>200000</v>
      </c>
      <c r="J172" s="63"/>
      <c r="K172" s="68">
        <f t="shared" si="10"/>
        <v>3.1821734136221143E-2</v>
      </c>
    </row>
    <row r="173" spans="1:11" ht="27.75" customHeight="1">
      <c r="A173" s="22" t="s">
        <v>173</v>
      </c>
      <c r="B173" s="54" t="s">
        <v>17</v>
      </c>
      <c r="C173" s="70">
        <v>2</v>
      </c>
      <c r="D173" s="70">
        <v>2</v>
      </c>
      <c r="E173" s="70">
        <v>8</v>
      </c>
      <c r="F173" s="71">
        <v>9</v>
      </c>
      <c r="G173" s="71">
        <v>5</v>
      </c>
      <c r="H173" s="72" t="s">
        <v>187</v>
      </c>
      <c r="I173" s="86">
        <v>200000</v>
      </c>
      <c r="J173" s="63"/>
      <c r="K173" s="68">
        <f t="shared" si="10"/>
        <v>3.1821734136221143E-2</v>
      </c>
    </row>
    <row r="174" spans="1:11" ht="20.100000000000001" customHeight="1">
      <c r="A174" s="22"/>
      <c r="B174" s="54"/>
      <c r="C174" s="70"/>
      <c r="D174" s="70"/>
      <c r="E174" s="70"/>
      <c r="F174" s="71"/>
      <c r="G174" s="71"/>
      <c r="H174" s="72"/>
      <c r="I174" s="68"/>
      <c r="J174" s="63"/>
      <c r="K174" s="68"/>
    </row>
    <row r="175" spans="1:11" ht="20.100000000000001" customHeight="1">
      <c r="A175" s="22" t="s">
        <v>173</v>
      </c>
      <c r="B175" s="54" t="s">
        <v>17</v>
      </c>
      <c r="C175" s="64">
        <v>2</v>
      </c>
      <c r="D175" s="64">
        <v>2</v>
      </c>
      <c r="E175" s="64">
        <v>9</v>
      </c>
      <c r="F175" s="65"/>
      <c r="G175" s="71"/>
      <c r="H175" s="73" t="s">
        <v>94</v>
      </c>
      <c r="I175" s="67">
        <f>+I179+I176</f>
        <v>19500000</v>
      </c>
      <c r="J175" s="77">
        <f t="shared" ref="J175" si="11">+J179</f>
        <v>17000000</v>
      </c>
      <c r="K175" s="68">
        <f t="shared" si="10"/>
        <v>3.1026190782815615</v>
      </c>
    </row>
    <row r="176" spans="1:11" ht="39.75" customHeight="1">
      <c r="A176" s="22" t="s">
        <v>173</v>
      </c>
      <c r="B176" s="54" t="s">
        <v>17</v>
      </c>
      <c r="C176" s="70">
        <v>2</v>
      </c>
      <c r="D176" s="70">
        <v>2</v>
      </c>
      <c r="E176" s="70">
        <v>9</v>
      </c>
      <c r="F176" s="71">
        <v>1</v>
      </c>
      <c r="G176" s="71"/>
      <c r="H176" s="73" t="s">
        <v>218</v>
      </c>
      <c r="I176" s="67">
        <f>I177</f>
        <v>1500000</v>
      </c>
      <c r="J176" s="63"/>
      <c r="K176" s="68">
        <f t="shared" si="10"/>
        <v>0.23866300602165857</v>
      </c>
    </row>
    <row r="177" spans="1:11" ht="20.100000000000001" customHeight="1">
      <c r="A177" s="22"/>
      <c r="B177" s="54" t="s">
        <v>17</v>
      </c>
      <c r="C177" s="70">
        <v>2</v>
      </c>
      <c r="D177" s="70">
        <v>2</v>
      </c>
      <c r="E177" s="70">
        <v>9</v>
      </c>
      <c r="F177" s="71">
        <v>1</v>
      </c>
      <c r="G177" s="71">
        <v>1</v>
      </c>
      <c r="H177" s="72" t="s">
        <v>217</v>
      </c>
      <c r="I177" s="87">
        <v>1500000</v>
      </c>
      <c r="J177" s="63"/>
      <c r="K177" s="68">
        <f t="shared" si="10"/>
        <v>0.23866300602165857</v>
      </c>
    </row>
    <row r="178" spans="1:11" ht="20.100000000000001" customHeight="1">
      <c r="A178" s="22" t="s">
        <v>173</v>
      </c>
      <c r="B178" s="54"/>
      <c r="C178" s="70"/>
      <c r="D178" s="70"/>
      <c r="E178" s="70"/>
      <c r="F178" s="71"/>
      <c r="G178" s="71"/>
      <c r="H178" s="72"/>
      <c r="I178" s="67"/>
      <c r="J178" s="63"/>
      <c r="K178" s="68"/>
    </row>
    <row r="179" spans="1:11" ht="20.100000000000001" customHeight="1">
      <c r="A179" s="22" t="s">
        <v>173</v>
      </c>
      <c r="B179" s="54" t="s">
        <v>17</v>
      </c>
      <c r="C179" s="70">
        <v>2</v>
      </c>
      <c r="D179" s="70">
        <v>2</v>
      </c>
      <c r="E179" s="70">
        <v>9</v>
      </c>
      <c r="F179" s="71"/>
      <c r="G179" s="71"/>
      <c r="H179" s="73" t="s">
        <v>90</v>
      </c>
      <c r="I179" s="88">
        <f>+I180+I181</f>
        <v>18000000</v>
      </c>
      <c r="J179" s="89">
        <f t="shared" ref="J179" si="12">+J180</f>
        <v>17000000</v>
      </c>
      <c r="K179" s="68">
        <f t="shared" si="10"/>
        <v>2.8639560722599029</v>
      </c>
    </row>
    <row r="180" spans="1:11" ht="20.100000000000001" customHeight="1">
      <c r="A180" s="22" t="s">
        <v>173</v>
      </c>
      <c r="B180" s="54" t="s">
        <v>17</v>
      </c>
      <c r="C180" s="70">
        <v>2</v>
      </c>
      <c r="D180" s="70">
        <v>2</v>
      </c>
      <c r="E180" s="70">
        <v>9</v>
      </c>
      <c r="F180" s="71">
        <v>2</v>
      </c>
      <c r="G180" s="71">
        <v>1</v>
      </c>
      <c r="H180" s="72" t="s">
        <v>90</v>
      </c>
      <c r="I180" s="87">
        <v>17000000</v>
      </c>
      <c r="J180" s="90">
        <v>17000000</v>
      </c>
      <c r="K180" s="68">
        <f t="shared" si="10"/>
        <v>2.7048474015787969</v>
      </c>
    </row>
    <row r="181" spans="1:11" ht="20.100000000000001" customHeight="1">
      <c r="A181" s="22"/>
      <c r="B181" s="54"/>
      <c r="C181" s="70">
        <v>2</v>
      </c>
      <c r="D181" s="70">
        <v>2</v>
      </c>
      <c r="E181" s="70">
        <v>9</v>
      </c>
      <c r="F181" s="71">
        <v>2</v>
      </c>
      <c r="G181" s="71">
        <v>3</v>
      </c>
      <c r="H181" s="72" t="s">
        <v>219</v>
      </c>
      <c r="I181" s="87">
        <v>1000000</v>
      </c>
      <c r="J181" s="63"/>
      <c r="K181" s="68">
        <f t="shared" si="10"/>
        <v>0.15910867068110571</v>
      </c>
    </row>
    <row r="182" spans="1:11" ht="20.100000000000001" customHeight="1">
      <c r="A182" s="22" t="s">
        <v>173</v>
      </c>
      <c r="B182" s="54"/>
      <c r="C182" s="70"/>
      <c r="D182" s="70"/>
      <c r="E182" s="70"/>
      <c r="F182" s="71"/>
      <c r="G182" s="71"/>
      <c r="H182" s="72"/>
      <c r="I182" s="87"/>
      <c r="J182" s="63"/>
      <c r="K182" s="68"/>
    </row>
    <row r="183" spans="1:11" ht="20.100000000000001" customHeight="1">
      <c r="A183" s="22" t="s">
        <v>173</v>
      </c>
      <c r="B183" s="54" t="s">
        <v>17</v>
      </c>
      <c r="C183" s="70"/>
      <c r="D183" s="70"/>
      <c r="E183" s="70"/>
      <c r="F183" s="71"/>
      <c r="G183" s="71"/>
      <c r="H183" s="72"/>
      <c r="I183" s="68"/>
      <c r="J183" s="63"/>
      <c r="K183" s="68"/>
    </row>
    <row r="184" spans="1:11" ht="20.100000000000001" customHeight="1">
      <c r="A184" s="22"/>
      <c r="B184" s="54"/>
      <c r="C184" s="70"/>
      <c r="D184" s="70"/>
      <c r="E184" s="70"/>
      <c r="F184" s="71"/>
      <c r="G184" s="71"/>
      <c r="H184" s="72"/>
      <c r="I184" s="68"/>
      <c r="J184" s="63"/>
      <c r="K184" s="68"/>
    </row>
    <row r="185" spans="1:11" ht="20.100000000000001" customHeight="1">
      <c r="A185" s="22"/>
      <c r="B185" s="54" t="s">
        <v>17</v>
      </c>
      <c r="C185" s="64">
        <v>2</v>
      </c>
      <c r="D185" s="64">
        <v>3</v>
      </c>
      <c r="E185" s="64"/>
      <c r="F185" s="64"/>
      <c r="G185" s="64"/>
      <c r="H185" s="66" t="s">
        <v>96</v>
      </c>
      <c r="I185" s="80">
        <f>+I186+I194+I201+I214+I218+I228+I245+I262</f>
        <v>26320000</v>
      </c>
      <c r="J185" s="81">
        <f t="shared" ref="J185" si="13">+J186+J194+J201+J214+J218+J228+J245+J262</f>
        <v>0</v>
      </c>
      <c r="K185" s="68">
        <f t="shared" si="10"/>
        <v>4.1877402123267027</v>
      </c>
    </row>
    <row r="186" spans="1:11" ht="20.100000000000001" customHeight="1">
      <c r="A186" s="22" t="s">
        <v>173</v>
      </c>
      <c r="B186" s="54" t="s">
        <v>17</v>
      </c>
      <c r="C186" s="64">
        <v>2</v>
      </c>
      <c r="D186" s="64">
        <v>3</v>
      </c>
      <c r="E186" s="64">
        <v>1</v>
      </c>
      <c r="F186" s="65"/>
      <c r="G186" s="65"/>
      <c r="H186" s="73" t="s">
        <v>130</v>
      </c>
      <c r="I186" s="88">
        <f>I187+I190</f>
        <v>1750000</v>
      </c>
      <c r="J186" s="63"/>
      <c r="K186" s="68">
        <f t="shared" si="10"/>
        <v>0.27844017369193497</v>
      </c>
    </row>
    <row r="187" spans="1:11" ht="20.100000000000001" customHeight="1">
      <c r="A187" s="22"/>
      <c r="B187" s="54" t="s">
        <v>17</v>
      </c>
      <c r="C187" s="64">
        <v>2</v>
      </c>
      <c r="D187" s="64">
        <v>3</v>
      </c>
      <c r="E187" s="64">
        <v>1</v>
      </c>
      <c r="F187" s="65">
        <v>1</v>
      </c>
      <c r="G187" s="65"/>
      <c r="H187" s="73" t="s">
        <v>97</v>
      </c>
      <c r="I187" s="88">
        <f>+I188</f>
        <v>1500000</v>
      </c>
      <c r="J187" s="63"/>
      <c r="K187" s="68">
        <f t="shared" si="10"/>
        <v>0.23866300602165857</v>
      </c>
    </row>
    <row r="188" spans="1:11" ht="20.100000000000001" customHeight="1">
      <c r="A188" s="22" t="s">
        <v>173</v>
      </c>
      <c r="B188" s="54" t="s">
        <v>17</v>
      </c>
      <c r="C188" s="70">
        <v>2</v>
      </c>
      <c r="D188" s="70">
        <v>3</v>
      </c>
      <c r="E188" s="70">
        <v>1</v>
      </c>
      <c r="F188" s="71">
        <v>1</v>
      </c>
      <c r="G188" s="71">
        <v>1</v>
      </c>
      <c r="H188" s="72" t="str">
        <f>H187</f>
        <v>Alimentos y bebidas para persona</v>
      </c>
      <c r="I188" s="87">
        <v>1500000</v>
      </c>
      <c r="J188" s="63"/>
      <c r="K188" s="68">
        <f t="shared" si="10"/>
        <v>0.23866300602165857</v>
      </c>
    </row>
    <row r="189" spans="1:11" ht="20.100000000000001" customHeight="1">
      <c r="A189" s="22" t="s">
        <v>173</v>
      </c>
      <c r="B189" s="54"/>
      <c r="C189" s="83"/>
      <c r="D189" s="83"/>
      <c r="E189" s="83"/>
      <c r="F189" s="83"/>
      <c r="G189" s="83"/>
      <c r="H189" s="83"/>
      <c r="I189" s="83"/>
      <c r="J189" s="63"/>
      <c r="K189" s="68"/>
    </row>
    <row r="190" spans="1:11" ht="20.100000000000001" customHeight="1">
      <c r="A190" s="22" t="s">
        <v>173</v>
      </c>
      <c r="B190" s="54" t="s">
        <v>17</v>
      </c>
      <c r="C190" s="64">
        <v>2</v>
      </c>
      <c r="D190" s="64">
        <v>3</v>
      </c>
      <c r="E190" s="64">
        <v>1</v>
      </c>
      <c r="F190" s="65">
        <v>3</v>
      </c>
      <c r="G190" s="65"/>
      <c r="H190" s="73" t="s">
        <v>98</v>
      </c>
      <c r="I190" s="67">
        <f>I191+I192</f>
        <v>250000</v>
      </c>
      <c r="J190" s="63"/>
      <c r="K190" s="68">
        <f t="shared" si="10"/>
        <v>3.9777167670276427E-2</v>
      </c>
    </row>
    <row r="191" spans="1:11" ht="20.100000000000001" customHeight="1">
      <c r="A191" s="22" t="s">
        <v>173</v>
      </c>
      <c r="B191" s="54" t="s">
        <v>17</v>
      </c>
      <c r="C191" s="70">
        <v>2</v>
      </c>
      <c r="D191" s="70">
        <v>3</v>
      </c>
      <c r="E191" s="70">
        <v>1</v>
      </c>
      <c r="F191" s="71">
        <v>3</v>
      </c>
      <c r="G191" s="71">
        <v>3</v>
      </c>
      <c r="H191" s="72" t="s">
        <v>99</v>
      </c>
      <c r="I191" s="68">
        <v>200000</v>
      </c>
      <c r="J191" s="63"/>
      <c r="K191" s="68">
        <f t="shared" si="10"/>
        <v>3.1821734136221143E-2</v>
      </c>
    </row>
    <row r="192" spans="1:11" ht="20.100000000000001" customHeight="1">
      <c r="A192" s="22"/>
      <c r="B192" s="54" t="s">
        <v>17</v>
      </c>
      <c r="C192" s="72">
        <v>2</v>
      </c>
      <c r="D192" s="72">
        <v>3</v>
      </c>
      <c r="E192" s="72">
        <v>1</v>
      </c>
      <c r="F192" s="72">
        <v>4</v>
      </c>
      <c r="G192" s="70">
        <v>1</v>
      </c>
      <c r="H192" s="72" t="s">
        <v>191</v>
      </c>
      <c r="I192" s="87">
        <v>50000</v>
      </c>
      <c r="J192" s="63"/>
      <c r="K192" s="68">
        <f t="shared" si="10"/>
        <v>7.9554335340552857E-3</v>
      </c>
    </row>
    <row r="193" spans="1:11" ht="20.100000000000001" customHeight="1">
      <c r="A193" s="22" t="s">
        <v>173</v>
      </c>
      <c r="B193" s="54"/>
      <c r="C193" s="70"/>
      <c r="D193" s="70"/>
      <c r="E193" s="70"/>
      <c r="F193" s="71"/>
      <c r="G193" s="71"/>
      <c r="H193" s="72"/>
      <c r="I193" s="68"/>
      <c r="J193" s="63"/>
      <c r="K193" s="68"/>
    </row>
    <row r="194" spans="1:11" ht="20.100000000000001" customHeight="1">
      <c r="A194" s="22" t="s">
        <v>173</v>
      </c>
      <c r="B194" s="54" t="s">
        <v>17</v>
      </c>
      <c r="C194" s="64">
        <v>2</v>
      </c>
      <c r="D194" s="64">
        <v>3</v>
      </c>
      <c r="E194" s="64">
        <v>2</v>
      </c>
      <c r="F194" s="65"/>
      <c r="G194" s="65"/>
      <c r="H194" s="66" t="s">
        <v>131</v>
      </c>
      <c r="I194" s="67">
        <f>+I195+I198</f>
        <v>1700000</v>
      </c>
      <c r="J194" s="63"/>
      <c r="K194" s="68">
        <f t="shared" si="10"/>
        <v>0.27048474015787971</v>
      </c>
    </row>
    <row r="195" spans="1:11" ht="20.100000000000001" customHeight="1">
      <c r="A195" s="22" t="s">
        <v>173</v>
      </c>
      <c r="B195" s="54" t="s">
        <v>17</v>
      </c>
      <c r="C195" s="64">
        <v>2</v>
      </c>
      <c r="D195" s="64">
        <v>3</v>
      </c>
      <c r="E195" s="64">
        <v>2</v>
      </c>
      <c r="F195" s="65">
        <v>2</v>
      </c>
      <c r="G195" s="65"/>
      <c r="H195" s="73" t="s">
        <v>100</v>
      </c>
      <c r="I195" s="67">
        <f>I196</f>
        <v>200000</v>
      </c>
      <c r="J195" s="63"/>
      <c r="K195" s="68">
        <f t="shared" si="10"/>
        <v>3.1821734136221143E-2</v>
      </c>
    </row>
    <row r="196" spans="1:11" ht="20.100000000000001" customHeight="1">
      <c r="A196" s="22"/>
      <c r="B196" s="54" t="s">
        <v>17</v>
      </c>
      <c r="C196" s="70">
        <v>2</v>
      </c>
      <c r="D196" s="70">
        <v>3</v>
      </c>
      <c r="E196" s="70">
        <v>2</v>
      </c>
      <c r="F196" s="71">
        <v>2</v>
      </c>
      <c r="G196" s="71">
        <v>1</v>
      </c>
      <c r="H196" s="72" t="str">
        <f>H195</f>
        <v>Acabados textiles</v>
      </c>
      <c r="I196" s="87">
        <v>200000</v>
      </c>
      <c r="J196" s="63"/>
      <c r="K196" s="68">
        <f t="shared" si="10"/>
        <v>3.1821734136221143E-2</v>
      </c>
    </row>
    <row r="197" spans="1:11" ht="20.100000000000001" customHeight="1">
      <c r="A197" s="22" t="s">
        <v>173</v>
      </c>
      <c r="B197" s="54"/>
      <c r="C197" s="83"/>
      <c r="D197" s="83"/>
      <c r="E197" s="83"/>
      <c r="F197" s="83"/>
      <c r="G197" s="83"/>
      <c r="H197" s="83"/>
      <c r="I197" s="83"/>
      <c r="J197" s="63"/>
      <c r="K197" s="68"/>
    </row>
    <row r="198" spans="1:11" ht="20.100000000000001" customHeight="1">
      <c r="A198" s="22" t="s">
        <v>173</v>
      </c>
      <c r="B198" s="54" t="s">
        <v>17</v>
      </c>
      <c r="C198" s="64">
        <v>2</v>
      </c>
      <c r="D198" s="64">
        <v>3</v>
      </c>
      <c r="E198" s="64">
        <v>2</v>
      </c>
      <c r="F198" s="65">
        <v>3</v>
      </c>
      <c r="G198" s="65"/>
      <c r="H198" s="73" t="s">
        <v>82</v>
      </c>
      <c r="I198" s="67">
        <f>I199</f>
        <v>1500000</v>
      </c>
      <c r="J198" s="63"/>
      <c r="K198" s="68">
        <f t="shared" si="10"/>
        <v>0.23866300602165857</v>
      </c>
    </row>
    <row r="199" spans="1:11" ht="20.100000000000001" customHeight="1">
      <c r="A199" s="22" t="s">
        <v>173</v>
      </c>
      <c r="B199" s="54" t="s">
        <v>17</v>
      </c>
      <c r="C199" s="70">
        <v>2</v>
      </c>
      <c r="D199" s="70">
        <v>3</v>
      </c>
      <c r="E199" s="70">
        <v>2</v>
      </c>
      <c r="F199" s="71">
        <v>3</v>
      </c>
      <c r="G199" s="71">
        <v>1</v>
      </c>
      <c r="H199" s="72" t="str">
        <f>H198</f>
        <v>Prendas de vestir</v>
      </c>
      <c r="I199" s="68">
        <v>1500000</v>
      </c>
      <c r="J199" s="63"/>
      <c r="K199" s="68">
        <f t="shared" si="10"/>
        <v>0.23866300602165857</v>
      </c>
    </row>
    <row r="200" spans="1:11" ht="20.100000000000001" customHeight="1">
      <c r="A200" s="22"/>
      <c r="B200" s="54"/>
      <c r="C200" s="70"/>
      <c r="D200" s="70"/>
      <c r="E200" s="70"/>
      <c r="F200" s="71"/>
      <c r="G200" s="71"/>
      <c r="H200" s="72"/>
      <c r="I200" s="68"/>
      <c r="J200" s="63"/>
      <c r="K200" s="68"/>
    </row>
    <row r="201" spans="1:11" ht="20.100000000000001" customHeight="1">
      <c r="A201" s="22" t="s">
        <v>173</v>
      </c>
      <c r="B201" s="54" t="s">
        <v>17</v>
      </c>
      <c r="C201" s="64">
        <v>2</v>
      </c>
      <c r="D201" s="64">
        <v>3</v>
      </c>
      <c r="E201" s="64">
        <v>3</v>
      </c>
      <c r="F201" s="65"/>
      <c r="G201" s="65"/>
      <c r="H201" s="73" t="s">
        <v>138</v>
      </c>
      <c r="I201" s="67">
        <f>+I202+I205+I211+I208</f>
        <v>2220000</v>
      </c>
      <c r="J201" s="63"/>
      <c r="K201" s="68">
        <f t="shared" si="10"/>
        <v>0.3532212489120547</v>
      </c>
    </row>
    <row r="202" spans="1:11" ht="20.100000000000001" customHeight="1">
      <c r="A202" s="22" t="s">
        <v>173</v>
      </c>
      <c r="B202" s="54" t="s">
        <v>17</v>
      </c>
      <c r="C202" s="64">
        <v>2</v>
      </c>
      <c r="D202" s="64">
        <v>3</v>
      </c>
      <c r="E202" s="64">
        <v>3</v>
      </c>
      <c r="F202" s="65">
        <v>1</v>
      </c>
      <c r="G202" s="65"/>
      <c r="H202" s="73" t="s">
        <v>102</v>
      </c>
      <c r="I202" s="67">
        <f>I203</f>
        <v>1000000</v>
      </c>
      <c r="J202" s="63"/>
      <c r="K202" s="68">
        <f t="shared" si="10"/>
        <v>0.15910867068110571</v>
      </c>
    </row>
    <row r="203" spans="1:11" ht="20.100000000000001" customHeight="1">
      <c r="A203" s="22"/>
      <c r="B203" s="54" t="s">
        <v>17</v>
      </c>
      <c r="C203" s="70">
        <v>2</v>
      </c>
      <c r="D203" s="70">
        <v>3</v>
      </c>
      <c r="E203" s="70">
        <v>3</v>
      </c>
      <c r="F203" s="71">
        <v>1</v>
      </c>
      <c r="G203" s="71">
        <v>1</v>
      </c>
      <c r="H203" s="72" t="str">
        <f>H202</f>
        <v>Papel de escritorio</v>
      </c>
      <c r="I203" s="87">
        <v>1000000</v>
      </c>
      <c r="J203" s="63"/>
      <c r="K203" s="68">
        <f t="shared" si="10"/>
        <v>0.15910867068110571</v>
      </c>
    </row>
    <row r="204" spans="1:11" ht="20.100000000000001" customHeight="1">
      <c r="A204" s="22" t="s">
        <v>173</v>
      </c>
      <c r="B204" s="54"/>
      <c r="C204" s="83"/>
      <c r="D204" s="83"/>
      <c r="E204" s="83"/>
      <c r="F204" s="83"/>
      <c r="G204" s="83"/>
      <c r="H204" s="83"/>
      <c r="I204" s="83"/>
      <c r="J204" s="63"/>
      <c r="K204" s="68"/>
    </row>
    <row r="205" spans="1:11" ht="20.100000000000001" customHeight="1">
      <c r="A205" s="22" t="s">
        <v>173</v>
      </c>
      <c r="B205" s="54" t="s">
        <v>17</v>
      </c>
      <c r="C205" s="64">
        <v>2</v>
      </c>
      <c r="D205" s="64">
        <v>3</v>
      </c>
      <c r="E205" s="64">
        <v>3</v>
      </c>
      <c r="F205" s="65">
        <v>2</v>
      </c>
      <c r="G205" s="65"/>
      <c r="H205" s="73" t="s">
        <v>103</v>
      </c>
      <c r="I205" s="67">
        <f>I206</f>
        <v>1000000</v>
      </c>
      <c r="J205" s="77">
        <f t="shared" ref="J205" si="14">J206</f>
        <v>0</v>
      </c>
      <c r="K205" s="68">
        <f t="shared" si="10"/>
        <v>0.15910867068110571</v>
      </c>
    </row>
    <row r="206" spans="1:11" ht="20.100000000000001" customHeight="1">
      <c r="A206" s="22" t="s">
        <v>173</v>
      </c>
      <c r="B206" s="54" t="s">
        <v>17</v>
      </c>
      <c r="C206" s="70">
        <v>2</v>
      </c>
      <c r="D206" s="70">
        <v>3</v>
      </c>
      <c r="E206" s="70">
        <v>3</v>
      </c>
      <c r="F206" s="71">
        <v>2</v>
      </c>
      <c r="G206" s="71">
        <v>1</v>
      </c>
      <c r="H206" s="72" t="str">
        <f>H205</f>
        <v>Productos de papel y cartón</v>
      </c>
      <c r="I206" s="87">
        <v>1000000</v>
      </c>
      <c r="J206" s="63"/>
      <c r="K206" s="68">
        <f t="shared" si="10"/>
        <v>0.15910867068110571</v>
      </c>
    </row>
    <row r="207" spans="1:11" ht="20.100000000000001" customHeight="1">
      <c r="A207" s="22"/>
      <c r="B207" s="54"/>
      <c r="C207" s="83"/>
      <c r="D207" s="83"/>
      <c r="E207" s="83"/>
      <c r="F207" s="83"/>
      <c r="G207" s="83"/>
      <c r="H207" s="83"/>
      <c r="I207" s="83"/>
      <c r="J207" s="63"/>
      <c r="K207" s="68"/>
    </row>
    <row r="208" spans="1:11" ht="20.100000000000001" customHeight="1">
      <c r="A208" s="22" t="s">
        <v>173</v>
      </c>
      <c r="B208" s="54" t="s">
        <v>17</v>
      </c>
      <c r="C208" s="70">
        <v>2</v>
      </c>
      <c r="D208" s="70">
        <v>3</v>
      </c>
      <c r="E208" s="70">
        <v>3</v>
      </c>
      <c r="F208" s="71">
        <v>3</v>
      </c>
      <c r="G208" s="71"/>
      <c r="H208" s="72" t="s">
        <v>222</v>
      </c>
      <c r="I208" s="67">
        <f>I209</f>
        <v>150000</v>
      </c>
      <c r="J208" s="63"/>
      <c r="K208" s="68">
        <f t="shared" si="10"/>
        <v>2.3866300602165859E-2</v>
      </c>
    </row>
    <row r="209" spans="1:11" ht="20.100000000000001" customHeight="1">
      <c r="A209" s="22" t="s">
        <v>173</v>
      </c>
      <c r="B209" s="54" t="s">
        <v>17</v>
      </c>
      <c r="C209" s="70">
        <v>2</v>
      </c>
      <c r="D209" s="70">
        <v>3</v>
      </c>
      <c r="E209" s="70">
        <v>3</v>
      </c>
      <c r="F209" s="71">
        <v>3</v>
      </c>
      <c r="G209" s="71">
        <v>1</v>
      </c>
      <c r="H209" s="72" t="s">
        <v>222</v>
      </c>
      <c r="I209" s="68">
        <v>150000</v>
      </c>
      <c r="J209" s="63"/>
      <c r="K209" s="68">
        <f t="shared" si="10"/>
        <v>2.3866300602165859E-2</v>
      </c>
    </row>
    <row r="210" spans="1:11" ht="20.100000000000001" customHeight="1">
      <c r="A210" s="22"/>
      <c r="B210" s="54"/>
      <c r="C210" s="83"/>
      <c r="D210" s="83"/>
      <c r="E210" s="83"/>
      <c r="F210" s="83"/>
      <c r="G210" s="83"/>
      <c r="H210" s="83"/>
      <c r="I210" s="83"/>
      <c r="J210" s="63"/>
      <c r="K210" s="68"/>
    </row>
    <row r="211" spans="1:11" ht="20.100000000000001" customHeight="1">
      <c r="A211" s="22" t="s">
        <v>173</v>
      </c>
      <c r="B211" s="54" t="s">
        <v>17</v>
      </c>
      <c r="C211" s="64">
        <v>2</v>
      </c>
      <c r="D211" s="64">
        <v>3</v>
      </c>
      <c r="E211" s="64">
        <v>3</v>
      </c>
      <c r="F211" s="65">
        <v>4</v>
      </c>
      <c r="G211" s="65"/>
      <c r="H211" s="73" t="s">
        <v>104</v>
      </c>
      <c r="I211" s="67">
        <f>I212</f>
        <v>70000</v>
      </c>
      <c r="J211" s="63"/>
      <c r="K211" s="68">
        <f t="shared" si="10"/>
        <v>1.11376069476774E-2</v>
      </c>
    </row>
    <row r="212" spans="1:11" ht="20.100000000000001" customHeight="1">
      <c r="A212" s="22" t="s">
        <v>173</v>
      </c>
      <c r="B212" s="54" t="s">
        <v>17</v>
      </c>
      <c r="C212" s="70">
        <v>2</v>
      </c>
      <c r="D212" s="70">
        <v>3</v>
      </c>
      <c r="E212" s="70">
        <v>3</v>
      </c>
      <c r="F212" s="71">
        <v>4</v>
      </c>
      <c r="G212" s="71">
        <v>1</v>
      </c>
      <c r="H212" s="72" t="str">
        <f>H211</f>
        <v>Libros, revistas y periodicos</v>
      </c>
      <c r="I212" s="68">
        <v>70000</v>
      </c>
      <c r="J212" s="63"/>
      <c r="K212" s="68">
        <f t="shared" si="10"/>
        <v>1.11376069476774E-2</v>
      </c>
    </row>
    <row r="213" spans="1:11" ht="20.100000000000001" customHeight="1">
      <c r="A213" s="22"/>
      <c r="B213" s="54"/>
      <c r="C213" s="70"/>
      <c r="D213" s="70"/>
      <c r="E213" s="70"/>
      <c r="F213" s="71"/>
      <c r="G213" s="71"/>
      <c r="H213" s="72"/>
      <c r="I213" s="68"/>
      <c r="J213" s="63"/>
      <c r="K213" s="68"/>
    </row>
    <row r="214" spans="1:11" ht="20.100000000000001" customHeight="1">
      <c r="A214" s="22" t="s">
        <v>173</v>
      </c>
      <c r="B214" s="54" t="s">
        <v>17</v>
      </c>
      <c r="C214" s="64">
        <v>2</v>
      </c>
      <c r="D214" s="64">
        <v>3</v>
      </c>
      <c r="E214" s="64">
        <v>4</v>
      </c>
      <c r="F214" s="65"/>
      <c r="G214" s="65"/>
      <c r="H214" s="66" t="s">
        <v>139</v>
      </c>
      <c r="I214" s="67">
        <f>I215</f>
        <v>50000</v>
      </c>
      <c r="J214" s="63"/>
      <c r="K214" s="68">
        <f t="shared" si="10"/>
        <v>7.9554335340552857E-3</v>
      </c>
    </row>
    <row r="215" spans="1:11" ht="20.100000000000001" customHeight="1">
      <c r="A215" s="22" t="s">
        <v>173</v>
      </c>
      <c r="B215" s="54" t="s">
        <v>17</v>
      </c>
      <c r="C215" s="64">
        <v>2</v>
      </c>
      <c r="D215" s="64">
        <v>3</v>
      </c>
      <c r="E215" s="64">
        <v>4</v>
      </c>
      <c r="F215" s="65">
        <v>1</v>
      </c>
      <c r="G215" s="65"/>
      <c r="H215" s="73" t="s">
        <v>105</v>
      </c>
      <c r="I215" s="84">
        <v>50000</v>
      </c>
      <c r="J215" s="63"/>
      <c r="K215" s="68">
        <f t="shared" si="10"/>
        <v>7.9554335340552857E-3</v>
      </c>
    </row>
    <row r="216" spans="1:11" ht="20.100000000000001" customHeight="1">
      <c r="A216" s="22"/>
      <c r="B216" s="54" t="s">
        <v>17</v>
      </c>
      <c r="C216" s="70">
        <v>2</v>
      </c>
      <c r="D216" s="70">
        <v>3</v>
      </c>
      <c r="E216" s="70">
        <v>4</v>
      </c>
      <c r="F216" s="71">
        <v>1</v>
      </c>
      <c r="G216" s="71">
        <v>1</v>
      </c>
      <c r="H216" s="72" t="str">
        <f>H215</f>
        <v>Productos medicinales para uso humano</v>
      </c>
      <c r="I216" s="68">
        <v>50000</v>
      </c>
      <c r="J216" s="63"/>
      <c r="K216" s="68">
        <f t="shared" si="10"/>
        <v>7.9554335340552857E-3</v>
      </c>
    </row>
    <row r="217" spans="1:11" ht="20.100000000000001" customHeight="1">
      <c r="A217" s="22" t="s">
        <v>173</v>
      </c>
      <c r="B217" s="54"/>
      <c r="C217" s="70"/>
      <c r="D217" s="70"/>
      <c r="E217" s="70"/>
      <c r="F217" s="71"/>
      <c r="G217" s="71"/>
      <c r="H217" s="72"/>
      <c r="I217" s="68"/>
      <c r="J217" s="63"/>
      <c r="K217" s="68"/>
    </row>
    <row r="218" spans="1:11" ht="20.100000000000001" customHeight="1">
      <c r="A218" s="22" t="s">
        <v>173</v>
      </c>
      <c r="B218" s="54" t="s">
        <v>17</v>
      </c>
      <c r="C218" s="64">
        <v>2</v>
      </c>
      <c r="D218" s="64">
        <v>3</v>
      </c>
      <c r="E218" s="64">
        <v>5</v>
      </c>
      <c r="F218" s="65"/>
      <c r="G218" s="65"/>
      <c r="H218" s="66" t="s">
        <v>137</v>
      </c>
      <c r="I218" s="67">
        <f>+I219+I222+I225</f>
        <v>1120000</v>
      </c>
      <c r="J218" s="63"/>
      <c r="K218" s="68">
        <f t="shared" si="10"/>
        <v>0.17820171116283839</v>
      </c>
    </row>
    <row r="219" spans="1:11" ht="20.100000000000001" customHeight="1">
      <c r="A219" s="22" t="s">
        <v>173</v>
      </c>
      <c r="B219" s="54" t="s">
        <v>17</v>
      </c>
      <c r="C219" s="64">
        <v>2</v>
      </c>
      <c r="D219" s="64">
        <v>3</v>
      </c>
      <c r="E219" s="64">
        <v>5</v>
      </c>
      <c r="F219" s="65">
        <v>3</v>
      </c>
      <c r="G219" s="65"/>
      <c r="H219" s="73" t="s">
        <v>106</v>
      </c>
      <c r="I219" s="67">
        <f>I220</f>
        <v>500000</v>
      </c>
      <c r="J219" s="63"/>
      <c r="K219" s="68">
        <f t="shared" si="10"/>
        <v>7.9554335340552854E-2</v>
      </c>
    </row>
    <row r="220" spans="1:11" ht="20.100000000000001" customHeight="1">
      <c r="A220" s="22"/>
      <c r="B220" s="54" t="s">
        <v>17</v>
      </c>
      <c r="C220" s="70">
        <v>2</v>
      </c>
      <c r="D220" s="70">
        <v>3</v>
      </c>
      <c r="E220" s="70">
        <v>5</v>
      </c>
      <c r="F220" s="71">
        <v>3</v>
      </c>
      <c r="G220" s="71">
        <v>1</v>
      </c>
      <c r="H220" s="72" t="str">
        <f>H219</f>
        <v>Llantas y neumaticos</v>
      </c>
      <c r="I220" s="68">
        <v>500000</v>
      </c>
      <c r="J220" s="63"/>
      <c r="K220" s="68">
        <f t="shared" si="10"/>
        <v>7.9554335340552854E-2</v>
      </c>
    </row>
    <row r="221" spans="1:11" ht="20.100000000000001" customHeight="1">
      <c r="A221" s="22" t="s">
        <v>173</v>
      </c>
      <c r="B221" s="54"/>
      <c r="C221" s="83"/>
      <c r="D221" s="83"/>
      <c r="E221" s="83"/>
      <c r="F221" s="83"/>
      <c r="G221" s="83"/>
      <c r="H221" s="83"/>
      <c r="I221" s="83"/>
      <c r="J221" s="63"/>
      <c r="K221" s="68"/>
    </row>
    <row r="222" spans="1:11" ht="20.100000000000001" customHeight="1">
      <c r="A222" s="22" t="s">
        <v>173</v>
      </c>
      <c r="B222" s="54" t="s">
        <v>17</v>
      </c>
      <c r="C222" s="64">
        <v>2</v>
      </c>
      <c r="D222" s="64">
        <v>3</v>
      </c>
      <c r="E222" s="64">
        <v>5</v>
      </c>
      <c r="F222" s="65">
        <v>4</v>
      </c>
      <c r="G222" s="65"/>
      <c r="H222" s="73" t="s">
        <v>107</v>
      </c>
      <c r="I222" s="67">
        <f>I223</f>
        <v>20000</v>
      </c>
      <c r="J222" s="63"/>
      <c r="K222" s="68">
        <f t="shared" ref="K222:K285" si="15">+I222/628501260*100</f>
        <v>3.1821734136221139E-3</v>
      </c>
    </row>
    <row r="223" spans="1:11" ht="20.100000000000001" customHeight="1">
      <c r="A223" s="22" t="s">
        <v>173</v>
      </c>
      <c r="B223" s="54" t="s">
        <v>17</v>
      </c>
      <c r="C223" s="70">
        <v>2</v>
      </c>
      <c r="D223" s="70">
        <v>3</v>
      </c>
      <c r="E223" s="70">
        <v>5</v>
      </c>
      <c r="F223" s="71">
        <v>4</v>
      </c>
      <c r="G223" s="71">
        <v>1</v>
      </c>
      <c r="H223" s="72" t="str">
        <f>H222</f>
        <v>Articulos de caucho</v>
      </c>
      <c r="I223" s="68">
        <v>20000</v>
      </c>
      <c r="J223" s="63"/>
      <c r="K223" s="68">
        <f t="shared" si="15"/>
        <v>3.1821734136221139E-3</v>
      </c>
    </row>
    <row r="224" spans="1:11" ht="20.100000000000001" customHeight="1">
      <c r="A224" s="22"/>
      <c r="B224" s="54"/>
      <c r="C224" s="83"/>
      <c r="D224" s="83"/>
      <c r="E224" s="83"/>
      <c r="F224" s="83"/>
      <c r="G224" s="83"/>
      <c r="H224" s="83"/>
      <c r="I224" s="83"/>
      <c r="J224" s="63"/>
      <c r="K224" s="68"/>
    </row>
    <row r="225" spans="1:11" ht="20.100000000000001" customHeight="1">
      <c r="A225" s="22" t="s">
        <v>173</v>
      </c>
      <c r="B225" s="54" t="s">
        <v>17</v>
      </c>
      <c r="C225" s="64">
        <v>2</v>
      </c>
      <c r="D225" s="64">
        <v>3</v>
      </c>
      <c r="E225" s="64">
        <v>5</v>
      </c>
      <c r="F225" s="65">
        <v>5</v>
      </c>
      <c r="G225" s="65"/>
      <c r="H225" s="73" t="s">
        <v>108</v>
      </c>
      <c r="I225" s="67">
        <f>I226</f>
        <v>600000</v>
      </c>
      <c r="J225" s="63"/>
      <c r="K225" s="68">
        <f t="shared" si="15"/>
        <v>9.5465202408663435E-2</v>
      </c>
    </row>
    <row r="226" spans="1:11" ht="20.100000000000001" customHeight="1">
      <c r="A226" s="22" t="s">
        <v>173</v>
      </c>
      <c r="B226" s="54" t="s">
        <v>17</v>
      </c>
      <c r="C226" s="70">
        <v>2</v>
      </c>
      <c r="D226" s="70">
        <v>3</v>
      </c>
      <c r="E226" s="70">
        <v>5</v>
      </c>
      <c r="F226" s="71">
        <v>5</v>
      </c>
      <c r="G226" s="71">
        <v>1</v>
      </c>
      <c r="H226" s="72" t="str">
        <f>H225</f>
        <v>Articulos de plastico</v>
      </c>
      <c r="I226" s="68">
        <v>600000</v>
      </c>
      <c r="J226" s="63"/>
      <c r="K226" s="68">
        <f t="shared" si="15"/>
        <v>9.5465202408663435E-2</v>
      </c>
    </row>
    <row r="227" spans="1:11" ht="20.100000000000001" customHeight="1">
      <c r="A227" s="22"/>
      <c r="B227" s="54"/>
      <c r="C227" s="70"/>
      <c r="D227" s="70"/>
      <c r="E227" s="70"/>
      <c r="F227" s="71"/>
      <c r="G227" s="71"/>
      <c r="H227" s="72"/>
      <c r="I227" s="68"/>
      <c r="J227" s="63"/>
      <c r="K227" s="68"/>
    </row>
    <row r="228" spans="1:11" ht="20.100000000000001" customHeight="1">
      <c r="A228" s="22" t="s">
        <v>173</v>
      </c>
      <c r="B228" s="54" t="s">
        <v>17</v>
      </c>
      <c r="C228" s="64">
        <v>2</v>
      </c>
      <c r="D228" s="64">
        <v>3</v>
      </c>
      <c r="E228" s="64">
        <v>6</v>
      </c>
      <c r="F228" s="65"/>
      <c r="G228" s="65"/>
      <c r="H228" s="66" t="s">
        <v>136</v>
      </c>
      <c r="I228" s="67">
        <f>I229+I233+I237+I241</f>
        <v>785000</v>
      </c>
      <c r="J228" s="63"/>
      <c r="K228" s="68">
        <f t="shared" si="15"/>
        <v>0.12490030648466799</v>
      </c>
    </row>
    <row r="229" spans="1:11" ht="20.100000000000001" customHeight="1">
      <c r="A229" s="22" t="s">
        <v>173</v>
      </c>
      <c r="B229" s="54" t="s">
        <v>17</v>
      </c>
      <c r="C229" s="64">
        <v>2</v>
      </c>
      <c r="D229" s="64">
        <v>3</v>
      </c>
      <c r="E229" s="64">
        <v>6</v>
      </c>
      <c r="F229" s="65">
        <v>1</v>
      </c>
      <c r="G229" s="65"/>
      <c r="H229" s="73" t="s">
        <v>109</v>
      </c>
      <c r="I229" s="67">
        <f>I230+I231</f>
        <v>100000</v>
      </c>
      <c r="J229" s="63"/>
      <c r="K229" s="68">
        <f t="shared" si="15"/>
        <v>1.5910867068110571E-2</v>
      </c>
    </row>
    <row r="230" spans="1:11" ht="20.100000000000001" customHeight="1">
      <c r="A230" s="22"/>
      <c r="B230" s="54" t="s">
        <v>17</v>
      </c>
      <c r="C230" s="70">
        <v>2</v>
      </c>
      <c r="D230" s="70">
        <v>3</v>
      </c>
      <c r="E230" s="70">
        <v>6</v>
      </c>
      <c r="F230" s="71">
        <v>1</v>
      </c>
      <c r="G230" s="71">
        <v>1</v>
      </c>
      <c r="H230" s="72" t="s">
        <v>110</v>
      </c>
      <c r="I230" s="68">
        <v>50000</v>
      </c>
      <c r="J230" s="63"/>
      <c r="K230" s="68">
        <f t="shared" si="15"/>
        <v>7.9554335340552857E-3</v>
      </c>
    </row>
    <row r="231" spans="1:11" ht="20.100000000000001" customHeight="1">
      <c r="A231" s="22" t="s">
        <v>173</v>
      </c>
      <c r="B231" s="54" t="s">
        <v>17</v>
      </c>
      <c r="C231" s="70">
        <v>2</v>
      </c>
      <c r="D231" s="70">
        <v>3</v>
      </c>
      <c r="E231" s="70">
        <v>6</v>
      </c>
      <c r="F231" s="71">
        <v>1</v>
      </c>
      <c r="G231" s="71">
        <v>5</v>
      </c>
      <c r="H231" s="72" t="s">
        <v>212</v>
      </c>
      <c r="I231" s="68">
        <v>50000</v>
      </c>
      <c r="J231" s="63"/>
      <c r="K231" s="68">
        <f t="shared" si="15"/>
        <v>7.9554335340552857E-3</v>
      </c>
    </row>
    <row r="232" spans="1:11" ht="36.75" customHeight="1">
      <c r="A232" s="22" t="s">
        <v>173</v>
      </c>
      <c r="B232" s="54"/>
      <c r="C232" s="83"/>
      <c r="D232" s="83"/>
      <c r="E232" s="83"/>
      <c r="F232" s="83"/>
      <c r="G232" s="83"/>
      <c r="H232" s="83"/>
      <c r="I232" s="83"/>
      <c r="J232" s="63"/>
      <c r="K232" s="68"/>
    </row>
    <row r="233" spans="1:11" ht="20.100000000000001" customHeight="1">
      <c r="A233" s="22" t="s">
        <v>173</v>
      </c>
      <c r="B233" s="54" t="s">
        <v>17</v>
      </c>
      <c r="C233" s="64">
        <v>2</v>
      </c>
      <c r="D233" s="64">
        <v>3</v>
      </c>
      <c r="E233" s="64">
        <v>6</v>
      </c>
      <c r="F233" s="65">
        <v>2</v>
      </c>
      <c r="G233" s="65"/>
      <c r="H233" s="73" t="s">
        <v>101</v>
      </c>
      <c r="I233" s="67">
        <f>I234+I235</f>
        <v>160000</v>
      </c>
      <c r="J233" s="63"/>
      <c r="K233" s="68">
        <f t="shared" si="15"/>
        <v>2.5457387308976911E-2</v>
      </c>
    </row>
    <row r="234" spans="1:11" ht="20.100000000000001" customHeight="1">
      <c r="A234" s="22" t="s">
        <v>173</v>
      </c>
      <c r="B234" s="54" t="s">
        <v>17</v>
      </c>
      <c r="C234" s="70">
        <v>2</v>
      </c>
      <c r="D234" s="70">
        <v>3</v>
      </c>
      <c r="E234" s="70">
        <v>6</v>
      </c>
      <c r="F234" s="71">
        <v>2</v>
      </c>
      <c r="G234" s="71">
        <v>1</v>
      </c>
      <c r="H234" s="72" t="s">
        <v>111</v>
      </c>
      <c r="I234" s="68">
        <v>60000</v>
      </c>
      <c r="J234" s="63"/>
      <c r="K234" s="68">
        <f t="shared" si="15"/>
        <v>9.5465202408663435E-3</v>
      </c>
    </row>
    <row r="235" spans="1:11" ht="20.100000000000001" customHeight="1">
      <c r="A235" s="22"/>
      <c r="B235" s="54" t="s">
        <v>17</v>
      </c>
      <c r="C235" s="70">
        <v>2</v>
      </c>
      <c r="D235" s="70">
        <v>3</v>
      </c>
      <c r="E235" s="70">
        <v>6</v>
      </c>
      <c r="F235" s="70">
        <v>2</v>
      </c>
      <c r="G235" s="70">
        <v>3</v>
      </c>
      <c r="H235" s="72" t="s">
        <v>193</v>
      </c>
      <c r="I235" s="68">
        <v>100000</v>
      </c>
      <c r="J235" s="63"/>
      <c r="K235" s="68">
        <f t="shared" si="15"/>
        <v>1.5910867068110571E-2</v>
      </c>
    </row>
    <row r="236" spans="1:11" ht="20.100000000000001" customHeight="1">
      <c r="A236" s="22" t="s">
        <v>173</v>
      </c>
      <c r="B236" s="54"/>
      <c r="C236" s="83"/>
      <c r="D236" s="83"/>
      <c r="E236" s="83"/>
      <c r="F236" s="83"/>
      <c r="G236" s="83"/>
      <c r="H236" s="83"/>
      <c r="I236" s="83"/>
      <c r="J236" s="63"/>
      <c r="K236" s="68"/>
    </row>
    <row r="237" spans="1:11" ht="20.100000000000001" customHeight="1">
      <c r="A237" s="22" t="s">
        <v>173</v>
      </c>
      <c r="B237" s="54" t="s">
        <v>17</v>
      </c>
      <c r="C237" s="64">
        <v>2</v>
      </c>
      <c r="D237" s="64">
        <v>3</v>
      </c>
      <c r="E237" s="64">
        <v>6</v>
      </c>
      <c r="F237" s="65">
        <v>3</v>
      </c>
      <c r="G237" s="65"/>
      <c r="H237" s="73" t="s">
        <v>112</v>
      </c>
      <c r="I237" s="67">
        <f>I238+I239</f>
        <v>475000</v>
      </c>
      <c r="J237" s="63"/>
      <c r="K237" s="68">
        <f t="shared" si="15"/>
        <v>7.5576618573525212E-2</v>
      </c>
    </row>
    <row r="238" spans="1:11" ht="20.100000000000001" customHeight="1">
      <c r="A238" s="22" t="s">
        <v>173</v>
      </c>
      <c r="B238" s="54"/>
      <c r="C238" s="70">
        <v>2</v>
      </c>
      <c r="D238" s="70">
        <v>3</v>
      </c>
      <c r="E238" s="70">
        <v>6</v>
      </c>
      <c r="F238" s="70">
        <v>3</v>
      </c>
      <c r="G238" s="70">
        <v>4</v>
      </c>
      <c r="H238" s="72" t="s">
        <v>194</v>
      </c>
      <c r="I238" s="68">
        <v>200000</v>
      </c>
      <c r="J238" s="91"/>
      <c r="K238" s="68">
        <f t="shared" si="15"/>
        <v>3.1821734136221143E-2</v>
      </c>
    </row>
    <row r="239" spans="1:11" ht="20.100000000000001" customHeight="1">
      <c r="A239" s="22"/>
      <c r="B239" s="54" t="s">
        <v>17</v>
      </c>
      <c r="C239" s="70">
        <v>2</v>
      </c>
      <c r="D239" s="70">
        <v>3</v>
      </c>
      <c r="E239" s="70">
        <v>6</v>
      </c>
      <c r="F239" s="71">
        <v>3</v>
      </c>
      <c r="G239" s="71">
        <v>6</v>
      </c>
      <c r="H239" s="72" t="s">
        <v>114</v>
      </c>
      <c r="I239" s="68">
        <v>275000</v>
      </c>
      <c r="J239" s="63"/>
      <c r="K239" s="68">
        <f t="shared" si="15"/>
        <v>4.3754884437304076E-2</v>
      </c>
    </row>
    <row r="240" spans="1:11" ht="20.100000000000001" customHeight="1">
      <c r="A240" s="22" t="s">
        <v>173</v>
      </c>
      <c r="B240" s="54"/>
      <c r="C240" s="83"/>
      <c r="D240" s="83"/>
      <c r="E240" s="83"/>
      <c r="F240" s="83"/>
      <c r="G240" s="83"/>
      <c r="H240" s="83"/>
      <c r="I240" s="83"/>
      <c r="J240" s="63"/>
      <c r="K240" s="68"/>
    </row>
    <row r="241" spans="1:11" ht="20.100000000000001" customHeight="1">
      <c r="A241" s="22"/>
      <c r="B241" s="54" t="s">
        <v>17</v>
      </c>
      <c r="C241" s="64">
        <v>2</v>
      </c>
      <c r="D241" s="64">
        <v>3</v>
      </c>
      <c r="E241" s="64">
        <v>6</v>
      </c>
      <c r="F241" s="65">
        <v>4</v>
      </c>
      <c r="G241" s="71"/>
      <c r="H241" s="73" t="s">
        <v>189</v>
      </c>
      <c r="I241" s="67">
        <f>I242+I243</f>
        <v>50000</v>
      </c>
      <c r="J241" s="63"/>
      <c r="K241" s="68">
        <f t="shared" si="15"/>
        <v>7.9554335340552857E-3</v>
      </c>
    </row>
    <row r="242" spans="1:11" ht="20.100000000000001" customHeight="1">
      <c r="A242" s="22" t="s">
        <v>173</v>
      </c>
      <c r="B242" s="54" t="s">
        <v>17</v>
      </c>
      <c r="C242" s="70">
        <v>2</v>
      </c>
      <c r="D242" s="70">
        <v>3</v>
      </c>
      <c r="E242" s="70">
        <v>6</v>
      </c>
      <c r="F242" s="71">
        <v>4</v>
      </c>
      <c r="G242" s="71">
        <v>4</v>
      </c>
      <c r="H242" s="72" t="s">
        <v>190</v>
      </c>
      <c r="I242" s="68">
        <v>25000</v>
      </c>
      <c r="J242" s="63"/>
      <c r="K242" s="68">
        <f t="shared" si="15"/>
        <v>3.9777167670276429E-3</v>
      </c>
    </row>
    <row r="243" spans="1:11" ht="20.100000000000001" customHeight="1">
      <c r="A243" s="22"/>
      <c r="B243" s="54"/>
      <c r="C243" s="70">
        <v>2</v>
      </c>
      <c r="D243" s="70">
        <v>3</v>
      </c>
      <c r="E243" s="70">
        <v>6</v>
      </c>
      <c r="F243" s="71">
        <v>4</v>
      </c>
      <c r="G243" s="71">
        <v>6</v>
      </c>
      <c r="H243" s="72" t="s">
        <v>226</v>
      </c>
      <c r="I243" s="68">
        <v>25000</v>
      </c>
      <c r="J243" s="63"/>
      <c r="K243" s="68">
        <f t="shared" si="15"/>
        <v>3.9777167670276429E-3</v>
      </c>
    </row>
    <row r="244" spans="1:11" ht="33" customHeight="1">
      <c r="A244" s="22" t="s">
        <v>173</v>
      </c>
      <c r="B244" s="54"/>
      <c r="C244" s="70"/>
      <c r="D244" s="70"/>
      <c r="E244" s="70"/>
      <c r="F244" s="71"/>
      <c r="G244" s="71"/>
      <c r="H244" s="72"/>
      <c r="I244" s="68"/>
      <c r="J244" s="63"/>
      <c r="K244" s="68"/>
    </row>
    <row r="245" spans="1:11" ht="20.100000000000001" customHeight="1">
      <c r="A245" s="22" t="s">
        <v>173</v>
      </c>
      <c r="B245" s="54" t="s">
        <v>17</v>
      </c>
      <c r="C245" s="64">
        <v>2</v>
      </c>
      <c r="D245" s="64">
        <v>3</v>
      </c>
      <c r="E245" s="64">
        <v>7</v>
      </c>
      <c r="F245" s="65"/>
      <c r="G245" s="65"/>
      <c r="H245" s="66" t="s">
        <v>135</v>
      </c>
      <c r="I245" s="67">
        <f>I246+I255</f>
        <v>9445000</v>
      </c>
      <c r="J245" s="77">
        <f t="shared" ref="J245" si="16">J246+J255</f>
        <v>0</v>
      </c>
      <c r="K245" s="68">
        <f t="shared" si="15"/>
        <v>1.5027813945830435</v>
      </c>
    </row>
    <row r="246" spans="1:11" ht="20.100000000000001" customHeight="1">
      <c r="A246" s="22"/>
      <c r="B246" s="54" t="s">
        <v>17</v>
      </c>
      <c r="C246" s="64">
        <v>2</v>
      </c>
      <c r="D246" s="64">
        <v>3</v>
      </c>
      <c r="E246" s="64">
        <v>7</v>
      </c>
      <c r="F246" s="65">
        <v>1</v>
      </c>
      <c r="G246" s="65"/>
      <c r="H246" s="66" t="s">
        <v>115</v>
      </c>
      <c r="I246" s="67">
        <f>I247+I248+I251+I252+I253</f>
        <v>8875000</v>
      </c>
      <c r="J246" s="77">
        <f t="shared" ref="J246" si="17">J247+J248+J251+J252+J253</f>
        <v>0</v>
      </c>
      <c r="K246" s="68">
        <f t="shared" si="15"/>
        <v>1.4120894522948133</v>
      </c>
    </row>
    <row r="247" spans="1:11" ht="20.100000000000001" customHeight="1">
      <c r="A247" s="22"/>
      <c r="B247" s="54" t="s">
        <v>17</v>
      </c>
      <c r="C247" s="70">
        <v>2</v>
      </c>
      <c r="D247" s="70">
        <v>3</v>
      </c>
      <c r="E247" s="70">
        <v>7</v>
      </c>
      <c r="F247" s="71">
        <v>1</v>
      </c>
      <c r="G247" s="71">
        <v>1</v>
      </c>
      <c r="H247" s="72" t="s">
        <v>116</v>
      </c>
      <c r="I247" s="68">
        <v>8000000</v>
      </c>
      <c r="J247" s="63"/>
      <c r="K247" s="68">
        <f t="shared" si="15"/>
        <v>1.2728693654488457</v>
      </c>
    </row>
    <row r="248" spans="1:11" ht="23.25">
      <c r="A248" s="22" t="s">
        <v>173</v>
      </c>
      <c r="B248" s="54" t="s">
        <v>17</v>
      </c>
      <c r="C248" s="70">
        <v>2</v>
      </c>
      <c r="D248" s="70">
        <v>3</v>
      </c>
      <c r="E248" s="70">
        <v>7</v>
      </c>
      <c r="F248" s="71">
        <v>1</v>
      </c>
      <c r="G248" s="71">
        <v>2</v>
      </c>
      <c r="H248" s="72" t="s">
        <v>117</v>
      </c>
      <c r="I248" s="68">
        <v>600000</v>
      </c>
      <c r="J248" s="63"/>
      <c r="K248" s="68">
        <f t="shared" si="15"/>
        <v>9.5465202408663435E-2</v>
      </c>
    </row>
    <row r="249" spans="1:11" ht="20.100000000000001" customHeight="1">
      <c r="A249" s="22" t="s">
        <v>173</v>
      </c>
      <c r="B249" s="54"/>
      <c r="C249" s="70"/>
      <c r="D249" s="70"/>
      <c r="E249" s="70"/>
      <c r="F249" s="71"/>
      <c r="G249" s="71"/>
      <c r="H249" s="72"/>
      <c r="I249" s="68"/>
      <c r="J249" s="63"/>
      <c r="K249" s="68"/>
    </row>
    <row r="250" spans="1:11" ht="20.100000000000001" customHeight="1">
      <c r="A250" s="22" t="s">
        <v>173</v>
      </c>
      <c r="B250" s="54" t="s">
        <v>17</v>
      </c>
      <c r="C250" s="70">
        <v>2</v>
      </c>
      <c r="D250" s="70">
        <v>3</v>
      </c>
      <c r="E250" s="70">
        <v>7</v>
      </c>
      <c r="F250" s="71">
        <v>1</v>
      </c>
      <c r="G250" s="65"/>
      <c r="H250" s="73" t="s">
        <v>120</v>
      </c>
      <c r="I250" s="67">
        <f>+SUM(I251:I253)</f>
        <v>275000</v>
      </c>
      <c r="J250" s="63"/>
      <c r="K250" s="68">
        <f t="shared" si="15"/>
        <v>4.3754884437304076E-2</v>
      </c>
    </row>
    <row r="251" spans="1:11" ht="20.100000000000001" customHeight="1">
      <c r="A251" s="22" t="s">
        <v>173</v>
      </c>
      <c r="B251" s="54" t="s">
        <v>17</v>
      </c>
      <c r="C251" s="70">
        <v>2</v>
      </c>
      <c r="D251" s="70">
        <v>3</v>
      </c>
      <c r="E251" s="70">
        <v>7</v>
      </c>
      <c r="F251" s="71">
        <v>1</v>
      </c>
      <c r="G251" s="71">
        <v>4</v>
      </c>
      <c r="H251" s="72" t="s">
        <v>118</v>
      </c>
      <c r="I251" s="68">
        <v>50000</v>
      </c>
      <c r="J251" s="63"/>
      <c r="K251" s="68">
        <f t="shared" si="15"/>
        <v>7.9554335340552857E-3</v>
      </c>
    </row>
    <row r="252" spans="1:11" ht="20.100000000000001" customHeight="1">
      <c r="A252" s="22"/>
      <c r="B252" s="54" t="s">
        <v>17</v>
      </c>
      <c r="C252" s="70">
        <v>2</v>
      </c>
      <c r="D252" s="70">
        <v>3</v>
      </c>
      <c r="E252" s="70">
        <v>7</v>
      </c>
      <c r="F252" s="71">
        <v>1</v>
      </c>
      <c r="G252" s="71">
        <v>5</v>
      </c>
      <c r="H252" s="72" t="s">
        <v>119</v>
      </c>
      <c r="I252" s="68">
        <v>200000</v>
      </c>
      <c r="J252" s="63"/>
      <c r="K252" s="68">
        <f t="shared" si="15"/>
        <v>3.1821734136221143E-2</v>
      </c>
    </row>
    <row r="253" spans="1:11" ht="20.100000000000001" customHeight="1">
      <c r="A253" s="22" t="s">
        <v>173</v>
      </c>
      <c r="B253" s="54" t="s">
        <v>17</v>
      </c>
      <c r="C253" s="70">
        <v>2</v>
      </c>
      <c r="D253" s="70">
        <v>3</v>
      </c>
      <c r="E253" s="70">
        <v>7</v>
      </c>
      <c r="F253" s="71">
        <v>1</v>
      </c>
      <c r="G253" s="71">
        <v>6</v>
      </c>
      <c r="H253" s="72" t="s">
        <v>120</v>
      </c>
      <c r="I253" s="68">
        <v>25000</v>
      </c>
      <c r="J253" s="63"/>
      <c r="K253" s="68">
        <f t="shared" si="15"/>
        <v>3.9777167670276429E-3</v>
      </c>
    </row>
    <row r="254" spans="1:11" ht="20.100000000000001" customHeight="1">
      <c r="A254" s="22" t="s">
        <v>173</v>
      </c>
      <c r="B254" s="54"/>
      <c r="C254" s="70"/>
      <c r="D254" s="70"/>
      <c r="E254" s="70"/>
      <c r="F254" s="71"/>
      <c r="G254" s="71"/>
      <c r="H254" s="72"/>
      <c r="I254" s="68"/>
      <c r="J254" s="63"/>
      <c r="K254" s="68"/>
    </row>
    <row r="255" spans="1:11" ht="20.100000000000001" customHeight="1">
      <c r="A255" s="22" t="s">
        <v>173</v>
      </c>
      <c r="B255" s="54" t="s">
        <v>17</v>
      </c>
      <c r="C255" s="64">
        <v>2</v>
      </c>
      <c r="D255" s="64">
        <v>3</v>
      </c>
      <c r="E255" s="64">
        <v>7</v>
      </c>
      <c r="F255" s="65">
        <v>2</v>
      </c>
      <c r="G255" s="65"/>
      <c r="H255" s="73" t="s">
        <v>121</v>
      </c>
      <c r="I255" s="67">
        <f>+SUM(I256:J260)</f>
        <v>570000</v>
      </c>
      <c r="J255" s="77">
        <f>+SUM(J256:J260)</f>
        <v>0</v>
      </c>
      <c r="K255" s="68">
        <f t="shared" si="15"/>
        <v>9.0691942288230257E-2</v>
      </c>
    </row>
    <row r="256" spans="1:11" ht="20.100000000000001" customHeight="1">
      <c r="A256" s="22" t="s">
        <v>173</v>
      </c>
      <c r="B256" s="54" t="s">
        <v>17</v>
      </c>
      <c r="C256" s="70">
        <v>2</v>
      </c>
      <c r="D256" s="70">
        <v>3</v>
      </c>
      <c r="E256" s="70">
        <v>7</v>
      </c>
      <c r="F256" s="71">
        <v>2</v>
      </c>
      <c r="G256" s="71">
        <v>3</v>
      </c>
      <c r="H256" s="72" t="s">
        <v>122</v>
      </c>
      <c r="I256" s="68">
        <v>70000</v>
      </c>
      <c r="J256" s="63"/>
      <c r="K256" s="68">
        <f t="shared" si="15"/>
        <v>1.11376069476774E-2</v>
      </c>
    </row>
    <row r="257" spans="1:11" ht="20.100000000000001" customHeight="1">
      <c r="A257" s="22"/>
      <c r="B257" s="54" t="s">
        <v>17</v>
      </c>
      <c r="C257" s="70">
        <v>2</v>
      </c>
      <c r="D257" s="70">
        <v>3</v>
      </c>
      <c r="E257" s="70">
        <v>7</v>
      </c>
      <c r="F257" s="71">
        <v>2</v>
      </c>
      <c r="G257" s="71">
        <v>4</v>
      </c>
      <c r="H257" s="72" t="s">
        <v>123</v>
      </c>
      <c r="I257" s="68">
        <v>50000</v>
      </c>
      <c r="J257" s="63"/>
      <c r="K257" s="68">
        <f t="shared" si="15"/>
        <v>7.9554335340552857E-3</v>
      </c>
    </row>
    <row r="258" spans="1:11" ht="20.100000000000001" customHeight="1">
      <c r="A258" s="22" t="s">
        <v>173</v>
      </c>
      <c r="B258" s="54" t="s">
        <v>17</v>
      </c>
      <c r="C258" s="70">
        <v>2</v>
      </c>
      <c r="D258" s="70">
        <v>3</v>
      </c>
      <c r="E258" s="70">
        <v>7</v>
      </c>
      <c r="F258" s="71">
        <v>2</v>
      </c>
      <c r="G258" s="71">
        <v>5</v>
      </c>
      <c r="H258" s="72" t="s">
        <v>224</v>
      </c>
      <c r="I258" s="68">
        <v>100000</v>
      </c>
      <c r="J258" s="63"/>
      <c r="K258" s="68">
        <f t="shared" si="15"/>
        <v>1.5910867068110571E-2</v>
      </c>
    </row>
    <row r="259" spans="1:11" ht="20.100000000000001" customHeight="1">
      <c r="A259" s="22" t="s">
        <v>173</v>
      </c>
      <c r="B259" s="54" t="s">
        <v>17</v>
      </c>
      <c r="C259" s="70">
        <v>2</v>
      </c>
      <c r="D259" s="70">
        <v>3</v>
      </c>
      <c r="E259" s="70">
        <v>7</v>
      </c>
      <c r="F259" s="71">
        <v>2</v>
      </c>
      <c r="G259" s="71">
        <v>6</v>
      </c>
      <c r="H259" s="72" t="s">
        <v>124</v>
      </c>
      <c r="I259" s="68">
        <v>300000</v>
      </c>
      <c r="J259" s="63"/>
      <c r="K259" s="68">
        <f t="shared" si="15"/>
        <v>4.7732601204331718E-2</v>
      </c>
    </row>
    <row r="260" spans="1:11" ht="20.100000000000001" customHeight="1">
      <c r="A260" s="22" t="s">
        <v>173</v>
      </c>
      <c r="B260" s="54" t="s">
        <v>17</v>
      </c>
      <c r="C260" s="70">
        <v>2</v>
      </c>
      <c r="D260" s="70">
        <v>3</v>
      </c>
      <c r="E260" s="70">
        <v>7</v>
      </c>
      <c r="F260" s="70">
        <v>2</v>
      </c>
      <c r="G260" s="70">
        <v>99</v>
      </c>
      <c r="H260" s="72" t="s">
        <v>213</v>
      </c>
      <c r="I260" s="68">
        <v>50000</v>
      </c>
      <c r="J260" s="63"/>
      <c r="K260" s="68">
        <f t="shared" si="15"/>
        <v>7.9554335340552857E-3</v>
      </c>
    </row>
    <row r="261" spans="1:11" ht="20.100000000000001" customHeight="1">
      <c r="A261" s="22"/>
      <c r="B261" s="54"/>
      <c r="C261" s="70"/>
      <c r="D261" s="70"/>
      <c r="E261" s="70"/>
      <c r="F261" s="71"/>
      <c r="G261" s="71"/>
      <c r="H261" s="72"/>
      <c r="I261" s="68"/>
      <c r="J261" s="63"/>
      <c r="K261" s="68"/>
    </row>
    <row r="262" spans="1:11" ht="23.25">
      <c r="A262" s="22" t="s">
        <v>173</v>
      </c>
      <c r="B262" s="54" t="s">
        <v>17</v>
      </c>
      <c r="C262" s="64">
        <v>2</v>
      </c>
      <c r="D262" s="64">
        <v>3</v>
      </c>
      <c r="E262" s="64">
        <v>9</v>
      </c>
      <c r="F262" s="65"/>
      <c r="G262" s="65"/>
      <c r="H262" s="66" t="s">
        <v>134</v>
      </c>
      <c r="I262" s="67">
        <f>I263+I266+I270+I273+I280+I276+I268</f>
        <v>9250000</v>
      </c>
      <c r="J262" s="63"/>
      <c r="K262" s="68">
        <f t="shared" si="15"/>
        <v>1.471755203800228</v>
      </c>
    </row>
    <row r="263" spans="1:11" ht="23.25">
      <c r="A263" s="22" t="s">
        <v>173</v>
      </c>
      <c r="B263" s="54" t="s">
        <v>17</v>
      </c>
      <c r="C263" s="64">
        <v>2</v>
      </c>
      <c r="D263" s="64">
        <v>3</v>
      </c>
      <c r="E263" s="64">
        <v>9</v>
      </c>
      <c r="F263" s="65">
        <v>1</v>
      </c>
      <c r="G263" s="65"/>
      <c r="H263" s="73" t="s">
        <v>125</v>
      </c>
      <c r="I263" s="67">
        <f>I264</f>
        <v>1000000</v>
      </c>
      <c r="J263" s="63"/>
      <c r="K263" s="68">
        <f t="shared" si="15"/>
        <v>0.15910867068110571</v>
      </c>
    </row>
    <row r="264" spans="1:11" ht="20.100000000000001" customHeight="1">
      <c r="A264" s="22"/>
      <c r="B264" s="54" t="s">
        <v>17</v>
      </c>
      <c r="C264" s="70">
        <v>2</v>
      </c>
      <c r="D264" s="70">
        <v>3</v>
      </c>
      <c r="E264" s="70">
        <v>9</v>
      </c>
      <c r="F264" s="71">
        <v>1</v>
      </c>
      <c r="G264" s="71">
        <v>1</v>
      </c>
      <c r="H264" s="72" t="str">
        <f>H263</f>
        <v>Material para limpieza</v>
      </c>
      <c r="I264" s="68">
        <v>1000000</v>
      </c>
      <c r="J264" s="63"/>
      <c r="K264" s="68">
        <f t="shared" si="15"/>
        <v>0.15910867068110571</v>
      </c>
    </row>
    <row r="265" spans="1:11" ht="20.100000000000001" customHeight="1">
      <c r="A265" s="22" t="s">
        <v>173</v>
      </c>
      <c r="B265" s="54"/>
      <c r="C265" s="70"/>
      <c r="D265" s="70"/>
      <c r="E265" s="70"/>
      <c r="F265" s="71"/>
      <c r="G265" s="71"/>
      <c r="H265" s="72"/>
      <c r="I265" s="68"/>
      <c r="J265" s="63"/>
      <c r="K265" s="68"/>
    </row>
    <row r="266" spans="1:11" ht="20.100000000000001" customHeight="1">
      <c r="A266" s="22" t="s">
        <v>173</v>
      </c>
      <c r="B266" s="54" t="s">
        <v>17</v>
      </c>
      <c r="C266" s="64">
        <v>2</v>
      </c>
      <c r="D266" s="64">
        <v>3</v>
      </c>
      <c r="E266" s="64">
        <v>9</v>
      </c>
      <c r="F266" s="65">
        <v>2</v>
      </c>
      <c r="G266" s="65"/>
      <c r="H266" s="73" t="s">
        <v>126</v>
      </c>
      <c r="I266" s="67">
        <f>I267</f>
        <v>3000000</v>
      </c>
      <c r="J266" s="63"/>
      <c r="K266" s="68">
        <f t="shared" si="15"/>
        <v>0.47732601204331715</v>
      </c>
    </row>
    <row r="267" spans="1:11" ht="20.100000000000001" customHeight="1">
      <c r="A267" s="22" t="s">
        <v>173</v>
      </c>
      <c r="B267" s="54" t="s">
        <v>17</v>
      </c>
      <c r="C267" s="70">
        <v>2</v>
      </c>
      <c r="D267" s="70">
        <v>3</v>
      </c>
      <c r="E267" s="70">
        <v>9</v>
      </c>
      <c r="F267" s="71">
        <v>2</v>
      </c>
      <c r="G267" s="71">
        <v>1</v>
      </c>
      <c r="H267" s="72" t="str">
        <f>H266</f>
        <v>Utiles de escritorio, oficina, informatica y de enseñanza</v>
      </c>
      <c r="I267" s="68">
        <v>3000000</v>
      </c>
      <c r="J267" s="63"/>
      <c r="K267" s="68">
        <f t="shared" si="15"/>
        <v>0.47732601204331715</v>
      </c>
    </row>
    <row r="268" spans="1:11" ht="20.100000000000001" customHeight="1">
      <c r="A268" s="22"/>
      <c r="B268" s="54" t="s">
        <v>17</v>
      </c>
      <c r="C268" s="71">
        <v>2</v>
      </c>
      <c r="D268" s="71">
        <v>3</v>
      </c>
      <c r="E268" s="71">
        <v>9</v>
      </c>
      <c r="F268" s="71">
        <v>3</v>
      </c>
      <c r="G268" s="71"/>
      <c r="H268" s="73" t="s">
        <v>195</v>
      </c>
      <c r="I268" s="67">
        <f>I269</f>
        <v>100000</v>
      </c>
      <c r="J268" s="63"/>
      <c r="K268" s="68">
        <f t="shared" si="15"/>
        <v>1.5910867068110571E-2</v>
      </c>
    </row>
    <row r="269" spans="1:11" ht="35.25" customHeight="1">
      <c r="A269" s="22" t="s">
        <v>173</v>
      </c>
      <c r="B269" s="54" t="s">
        <v>17</v>
      </c>
      <c r="C269" s="71">
        <v>2</v>
      </c>
      <c r="D269" s="71">
        <v>3</v>
      </c>
      <c r="E269" s="71">
        <v>9</v>
      </c>
      <c r="F269" s="71">
        <v>3</v>
      </c>
      <c r="G269" s="71">
        <v>1</v>
      </c>
      <c r="H269" s="72" t="s">
        <v>195</v>
      </c>
      <c r="I269" s="68">
        <v>100000</v>
      </c>
      <c r="J269" s="63"/>
      <c r="K269" s="68">
        <f t="shared" si="15"/>
        <v>1.5910867068110571E-2</v>
      </c>
    </row>
    <row r="270" spans="1:11" ht="40.5" customHeight="1">
      <c r="A270" s="22" t="s">
        <v>173</v>
      </c>
      <c r="B270" s="54" t="s">
        <v>17</v>
      </c>
      <c r="C270" s="71">
        <v>2</v>
      </c>
      <c r="D270" s="71">
        <v>3</v>
      </c>
      <c r="E270" s="71">
        <v>9</v>
      </c>
      <c r="F270" s="71">
        <v>5</v>
      </c>
      <c r="G270" s="71"/>
      <c r="H270" s="73" t="s">
        <v>127</v>
      </c>
      <c r="I270" s="67">
        <f>I271</f>
        <v>200000</v>
      </c>
      <c r="J270" s="63"/>
      <c r="K270" s="68">
        <f t="shared" si="15"/>
        <v>3.1821734136221143E-2</v>
      </c>
    </row>
    <row r="271" spans="1:11" ht="40.5" customHeight="1">
      <c r="A271" s="22" t="s">
        <v>173</v>
      </c>
      <c r="B271" s="54" t="s">
        <v>17</v>
      </c>
      <c r="C271" s="70">
        <v>2</v>
      </c>
      <c r="D271" s="70">
        <v>3</v>
      </c>
      <c r="E271" s="70">
        <v>9</v>
      </c>
      <c r="F271" s="71">
        <v>5</v>
      </c>
      <c r="G271" s="71">
        <v>1</v>
      </c>
      <c r="H271" s="72" t="str">
        <f>H270</f>
        <v>Utiles de cocina y comedor</v>
      </c>
      <c r="I271" s="68">
        <v>200000</v>
      </c>
      <c r="J271" s="63"/>
      <c r="K271" s="68">
        <f t="shared" si="15"/>
        <v>3.1821734136221143E-2</v>
      </c>
    </row>
    <row r="272" spans="1:11" ht="37.5" customHeight="1">
      <c r="A272" s="22" t="s">
        <v>173</v>
      </c>
      <c r="B272" s="54"/>
      <c r="C272" s="70"/>
      <c r="D272" s="70"/>
      <c r="E272" s="70"/>
      <c r="F272" s="71"/>
      <c r="G272" s="71"/>
      <c r="H272" s="72"/>
      <c r="I272" s="68"/>
      <c r="J272" s="63"/>
      <c r="K272" s="68"/>
    </row>
    <row r="273" spans="1:11" ht="20.100000000000001" customHeight="1">
      <c r="A273" s="22" t="s">
        <v>173</v>
      </c>
      <c r="B273" s="54" t="s">
        <v>17</v>
      </c>
      <c r="C273" s="64">
        <v>2</v>
      </c>
      <c r="D273" s="64">
        <v>3</v>
      </c>
      <c r="E273" s="64">
        <v>9</v>
      </c>
      <c r="F273" s="65">
        <v>6</v>
      </c>
      <c r="G273" s="71"/>
      <c r="H273" s="73" t="s">
        <v>128</v>
      </c>
      <c r="I273" s="67">
        <f>I274</f>
        <v>600000</v>
      </c>
      <c r="J273" s="63"/>
      <c r="K273" s="68">
        <f t="shared" si="15"/>
        <v>9.5465202408663435E-2</v>
      </c>
    </row>
    <row r="274" spans="1:11" ht="20.100000000000001" customHeight="1">
      <c r="A274" s="22" t="s">
        <v>173</v>
      </c>
      <c r="B274" s="54" t="s">
        <v>17</v>
      </c>
      <c r="C274" s="70">
        <v>2</v>
      </c>
      <c r="D274" s="70">
        <v>3</v>
      </c>
      <c r="E274" s="70">
        <v>9</v>
      </c>
      <c r="F274" s="71">
        <v>6</v>
      </c>
      <c r="G274" s="71">
        <v>1</v>
      </c>
      <c r="H274" s="72" t="str">
        <f>H273</f>
        <v>Productos electricos y afines</v>
      </c>
      <c r="I274" s="68">
        <v>600000</v>
      </c>
      <c r="J274" s="63"/>
      <c r="K274" s="68">
        <f t="shared" si="15"/>
        <v>9.5465202408663435E-2</v>
      </c>
    </row>
    <row r="275" spans="1:11" ht="20.100000000000001" customHeight="1">
      <c r="A275" s="22"/>
      <c r="B275" s="54"/>
      <c r="C275" s="70"/>
      <c r="D275" s="70"/>
      <c r="E275" s="70"/>
      <c r="F275" s="71"/>
      <c r="G275" s="71"/>
      <c r="H275" s="72"/>
      <c r="I275" s="68"/>
      <c r="J275" s="63"/>
      <c r="K275" s="68"/>
    </row>
    <row r="276" spans="1:11" ht="20.100000000000001" customHeight="1">
      <c r="A276" s="22" t="s">
        <v>173</v>
      </c>
      <c r="B276" s="54" t="s">
        <v>17</v>
      </c>
      <c r="C276" s="70">
        <v>2</v>
      </c>
      <c r="D276" s="70">
        <v>3</v>
      </c>
      <c r="E276" s="70">
        <v>9</v>
      </c>
      <c r="F276" s="71">
        <v>8</v>
      </c>
      <c r="G276" s="71"/>
      <c r="H276" s="73" t="s">
        <v>199</v>
      </c>
      <c r="I276" s="67">
        <f>I277+I278</f>
        <v>150000</v>
      </c>
      <c r="J276" s="63"/>
      <c r="K276" s="68">
        <f t="shared" si="15"/>
        <v>2.3866300602165859E-2</v>
      </c>
    </row>
    <row r="277" spans="1:11" ht="20.100000000000001" customHeight="1">
      <c r="A277" s="22" t="s">
        <v>173</v>
      </c>
      <c r="B277" s="54" t="s">
        <v>17</v>
      </c>
      <c r="C277" s="70">
        <v>2</v>
      </c>
      <c r="D277" s="70">
        <v>3</v>
      </c>
      <c r="E277" s="70">
        <v>9</v>
      </c>
      <c r="F277" s="71">
        <v>8</v>
      </c>
      <c r="G277" s="71">
        <v>1</v>
      </c>
      <c r="H277" s="72" t="s">
        <v>200</v>
      </c>
      <c r="I277" s="68">
        <v>100000</v>
      </c>
      <c r="J277" s="63"/>
      <c r="K277" s="68">
        <f t="shared" si="15"/>
        <v>1.5910867068110571E-2</v>
      </c>
    </row>
    <row r="278" spans="1:11" ht="20.100000000000001" customHeight="1">
      <c r="A278" s="22"/>
      <c r="B278" s="54" t="s">
        <v>17</v>
      </c>
      <c r="C278" s="70">
        <v>2</v>
      </c>
      <c r="D278" s="70">
        <v>3</v>
      </c>
      <c r="E278" s="70">
        <v>9</v>
      </c>
      <c r="F278" s="71">
        <v>8</v>
      </c>
      <c r="G278" s="71">
        <v>2</v>
      </c>
      <c r="H278" s="72" t="s">
        <v>198</v>
      </c>
      <c r="I278" s="68">
        <v>50000</v>
      </c>
      <c r="J278" s="63"/>
      <c r="K278" s="68">
        <f t="shared" si="15"/>
        <v>7.9554335340552857E-3</v>
      </c>
    </row>
    <row r="279" spans="1:11" ht="20.100000000000001" customHeight="1">
      <c r="A279" s="22" t="s">
        <v>173</v>
      </c>
      <c r="B279" s="54"/>
      <c r="C279" s="70"/>
      <c r="D279" s="70"/>
      <c r="E279" s="70"/>
      <c r="F279" s="71"/>
      <c r="G279" s="71"/>
      <c r="H279" s="72"/>
      <c r="I279" s="68"/>
      <c r="J279" s="63"/>
      <c r="K279" s="68"/>
    </row>
    <row r="280" spans="1:11" ht="20.100000000000001" customHeight="1">
      <c r="A280" s="22" t="s">
        <v>173</v>
      </c>
      <c r="B280" s="54" t="s">
        <v>17</v>
      </c>
      <c r="C280" s="64">
        <v>2</v>
      </c>
      <c r="D280" s="64">
        <v>3</v>
      </c>
      <c r="E280" s="64">
        <v>9</v>
      </c>
      <c r="F280" s="65">
        <v>9</v>
      </c>
      <c r="G280" s="65"/>
      <c r="H280" s="73" t="s">
        <v>132</v>
      </c>
      <c r="I280" s="67">
        <f>I281+I282+I283+I284</f>
        <v>4200000</v>
      </c>
      <c r="J280" s="63"/>
      <c r="K280" s="68">
        <f t="shared" si="15"/>
        <v>0.66825641686064396</v>
      </c>
    </row>
    <row r="281" spans="1:11" ht="20.100000000000001" customHeight="1">
      <c r="A281" s="22" t="s">
        <v>173</v>
      </c>
      <c r="B281" s="54" t="s">
        <v>17</v>
      </c>
      <c r="C281" s="70">
        <v>2</v>
      </c>
      <c r="D281" s="70">
        <v>3</v>
      </c>
      <c r="E281" s="70">
        <v>9</v>
      </c>
      <c r="F281" s="71">
        <v>9</v>
      </c>
      <c r="G281" s="71">
        <v>1</v>
      </c>
      <c r="H281" s="72" t="s">
        <v>133</v>
      </c>
      <c r="I281" s="86">
        <v>3000000</v>
      </c>
      <c r="J281" s="63"/>
      <c r="K281" s="68">
        <f t="shared" si="15"/>
        <v>0.47732601204331715</v>
      </c>
    </row>
    <row r="282" spans="1:11" ht="20.100000000000001" customHeight="1">
      <c r="A282" s="22"/>
      <c r="B282" s="54" t="s">
        <v>17</v>
      </c>
      <c r="C282" s="70">
        <v>2</v>
      </c>
      <c r="D282" s="70">
        <v>3</v>
      </c>
      <c r="E282" s="70">
        <v>9</v>
      </c>
      <c r="F282" s="71">
        <v>9</v>
      </c>
      <c r="G282" s="71">
        <v>2</v>
      </c>
      <c r="H282" s="72" t="s">
        <v>129</v>
      </c>
      <c r="I282" s="68">
        <v>1000000</v>
      </c>
      <c r="J282" s="63"/>
      <c r="K282" s="68">
        <f t="shared" si="15"/>
        <v>0.15910867068110571</v>
      </c>
    </row>
    <row r="283" spans="1:11" ht="23.25">
      <c r="A283" s="22" t="s">
        <v>173</v>
      </c>
      <c r="B283" s="54" t="s">
        <v>17</v>
      </c>
      <c r="C283" s="70">
        <v>2</v>
      </c>
      <c r="D283" s="70">
        <v>3</v>
      </c>
      <c r="E283" s="70">
        <v>9</v>
      </c>
      <c r="F283" s="71">
        <v>9</v>
      </c>
      <c r="G283" s="71">
        <v>4</v>
      </c>
      <c r="H283" s="72" t="s">
        <v>196</v>
      </c>
      <c r="I283" s="68">
        <v>100000</v>
      </c>
      <c r="J283" s="63"/>
      <c r="K283" s="68">
        <f t="shared" si="15"/>
        <v>1.5910867068110571E-2</v>
      </c>
    </row>
    <row r="284" spans="1:11" ht="23.25">
      <c r="A284" s="22" t="s">
        <v>173</v>
      </c>
      <c r="B284" s="54" t="s">
        <v>17</v>
      </c>
      <c r="C284" s="70">
        <v>2</v>
      </c>
      <c r="D284" s="70">
        <v>3</v>
      </c>
      <c r="E284" s="70">
        <v>9</v>
      </c>
      <c r="F284" s="71">
        <v>9</v>
      </c>
      <c r="G284" s="71">
        <v>5</v>
      </c>
      <c r="H284" s="72" t="s">
        <v>197</v>
      </c>
      <c r="I284" s="68">
        <v>100000</v>
      </c>
      <c r="J284" s="63"/>
      <c r="K284" s="68">
        <f t="shared" si="15"/>
        <v>1.5910867068110571E-2</v>
      </c>
    </row>
    <row r="285" spans="1:11" ht="20.100000000000001" customHeight="1">
      <c r="A285" s="22" t="s">
        <v>173</v>
      </c>
      <c r="B285" s="54"/>
      <c r="C285" s="72"/>
      <c r="D285" s="72"/>
      <c r="E285" s="72"/>
      <c r="F285" s="72"/>
      <c r="G285" s="72"/>
      <c r="H285" s="72"/>
      <c r="I285" s="68"/>
      <c r="J285" s="63"/>
      <c r="K285" s="68">
        <f t="shared" si="15"/>
        <v>0</v>
      </c>
    </row>
    <row r="286" spans="1:11" ht="20.100000000000001" customHeight="1">
      <c r="A286" s="22" t="s">
        <v>173</v>
      </c>
      <c r="B286" s="54" t="s">
        <v>17</v>
      </c>
      <c r="C286" s="64">
        <v>2</v>
      </c>
      <c r="D286" s="64">
        <v>4</v>
      </c>
      <c r="E286" s="64"/>
      <c r="F286" s="64"/>
      <c r="G286" s="64"/>
      <c r="H286" s="66" t="s">
        <v>141</v>
      </c>
      <c r="I286" s="80">
        <f>+I287+I298</f>
        <v>1900000</v>
      </c>
      <c r="J286" s="81">
        <f t="shared" ref="J286" si="18">+J287+J298</f>
        <v>0</v>
      </c>
      <c r="K286" s="68">
        <f t="shared" ref="K286:K348" si="19">+I286/628501260*100</f>
        <v>0.30230647429410085</v>
      </c>
    </row>
    <row r="287" spans="1:11" ht="20.100000000000001" customHeight="1">
      <c r="A287" s="22" t="s">
        <v>173</v>
      </c>
      <c r="B287" s="54" t="s">
        <v>17</v>
      </c>
      <c r="C287" s="64">
        <v>2</v>
      </c>
      <c r="D287" s="64">
        <v>4</v>
      </c>
      <c r="E287" s="64">
        <v>1</v>
      </c>
      <c r="F287" s="65"/>
      <c r="G287" s="65"/>
      <c r="H287" s="66" t="s">
        <v>150</v>
      </c>
      <c r="I287" s="67">
        <f>+I288+I291+I295</f>
        <v>1100000</v>
      </c>
      <c r="J287" s="77">
        <f t="shared" ref="J287" si="20">+J288+J291+J295</f>
        <v>0</v>
      </c>
      <c r="K287" s="68">
        <f t="shared" si="19"/>
        <v>0.1750195377492163</v>
      </c>
    </row>
    <row r="288" spans="1:11" ht="20.100000000000001" customHeight="1">
      <c r="A288" s="22"/>
      <c r="B288" s="54" t="s">
        <v>17</v>
      </c>
      <c r="C288" s="64">
        <v>2</v>
      </c>
      <c r="D288" s="64">
        <v>4</v>
      </c>
      <c r="E288" s="64">
        <v>1</v>
      </c>
      <c r="F288" s="65">
        <v>2</v>
      </c>
      <c r="G288" s="65"/>
      <c r="H288" s="73" t="s">
        <v>142</v>
      </c>
      <c r="I288" s="67">
        <f>I289</f>
        <v>500000</v>
      </c>
      <c r="J288" s="77">
        <f t="shared" ref="J288" si="21">J289</f>
        <v>0</v>
      </c>
      <c r="K288" s="68">
        <f t="shared" si="19"/>
        <v>7.9554335340552854E-2</v>
      </c>
    </row>
    <row r="289" spans="1:11" ht="20.100000000000001" customHeight="1">
      <c r="A289" s="22" t="s">
        <v>175</v>
      </c>
      <c r="B289" s="54" t="s">
        <v>17</v>
      </c>
      <c r="C289" s="70">
        <v>2</v>
      </c>
      <c r="D289" s="70">
        <v>4</v>
      </c>
      <c r="E289" s="70">
        <v>1</v>
      </c>
      <c r="F289" s="71">
        <v>2</v>
      </c>
      <c r="G289" s="71">
        <v>1</v>
      </c>
      <c r="H289" s="72" t="s">
        <v>143</v>
      </c>
      <c r="I289" s="68">
        <v>500000</v>
      </c>
      <c r="J289" s="63"/>
      <c r="K289" s="68">
        <f t="shared" si="19"/>
        <v>7.9554335340552854E-2</v>
      </c>
    </row>
    <row r="290" spans="1:11" ht="20.100000000000001" customHeight="1">
      <c r="A290" s="22" t="s">
        <v>175</v>
      </c>
      <c r="B290" s="54"/>
      <c r="C290" s="70"/>
      <c r="D290" s="70"/>
      <c r="E290" s="70"/>
      <c r="F290" s="71"/>
      <c r="G290" s="71"/>
      <c r="H290" s="72"/>
      <c r="I290" s="68"/>
      <c r="J290" s="63"/>
      <c r="K290" s="68"/>
    </row>
    <row r="291" spans="1:11" ht="20.100000000000001" customHeight="1">
      <c r="A291" s="22" t="s">
        <v>175</v>
      </c>
      <c r="B291" s="54" t="s">
        <v>17</v>
      </c>
      <c r="C291" s="64">
        <v>2</v>
      </c>
      <c r="D291" s="64">
        <v>4</v>
      </c>
      <c r="E291" s="64">
        <v>1</v>
      </c>
      <c r="F291" s="65">
        <v>4</v>
      </c>
      <c r="G291" s="65"/>
      <c r="H291" s="73" t="s">
        <v>144</v>
      </c>
      <c r="I291" s="67">
        <f>I292+I293</f>
        <v>400000</v>
      </c>
      <c r="J291" s="63"/>
      <c r="K291" s="68">
        <f t="shared" si="19"/>
        <v>6.3643468272442286E-2</v>
      </c>
    </row>
    <row r="292" spans="1:11" ht="20.100000000000001" customHeight="1">
      <c r="A292" s="22" t="s">
        <v>175</v>
      </c>
      <c r="B292" s="54" t="s">
        <v>17</v>
      </c>
      <c r="C292" s="70">
        <v>2</v>
      </c>
      <c r="D292" s="70">
        <v>4</v>
      </c>
      <c r="E292" s="70">
        <v>1</v>
      </c>
      <c r="F292" s="71">
        <v>4</v>
      </c>
      <c r="G292" s="71">
        <v>1</v>
      </c>
      <c r="H292" s="72" t="s">
        <v>145</v>
      </c>
      <c r="I292" s="68">
        <v>200000</v>
      </c>
      <c r="J292" s="63"/>
      <c r="K292" s="68">
        <f t="shared" si="19"/>
        <v>3.1821734136221143E-2</v>
      </c>
    </row>
    <row r="293" spans="1:11" ht="20.100000000000001" customHeight="1">
      <c r="A293" s="22"/>
      <c r="B293" s="54" t="s">
        <v>17</v>
      </c>
      <c r="C293" s="70">
        <v>2</v>
      </c>
      <c r="D293" s="70">
        <v>4</v>
      </c>
      <c r="E293" s="70">
        <v>1</v>
      </c>
      <c r="F293" s="71">
        <v>4</v>
      </c>
      <c r="G293" s="71">
        <v>2</v>
      </c>
      <c r="H293" s="72" t="s">
        <v>146</v>
      </c>
      <c r="I293" s="68">
        <v>200000</v>
      </c>
      <c r="J293" s="63"/>
      <c r="K293" s="68">
        <f t="shared" si="19"/>
        <v>3.1821734136221143E-2</v>
      </c>
    </row>
    <row r="294" spans="1:11" ht="20.100000000000001" customHeight="1">
      <c r="A294" s="22" t="s">
        <v>175</v>
      </c>
      <c r="B294" s="54"/>
      <c r="C294" s="70"/>
      <c r="D294" s="70"/>
      <c r="E294" s="70"/>
      <c r="F294" s="71"/>
      <c r="G294" s="71"/>
      <c r="H294" s="72"/>
      <c r="I294" s="68"/>
      <c r="J294" s="63"/>
      <c r="K294" s="68"/>
    </row>
    <row r="295" spans="1:11" ht="20.100000000000001" customHeight="1">
      <c r="A295" s="22" t="s">
        <v>175</v>
      </c>
      <c r="B295" s="54" t="s">
        <v>17</v>
      </c>
      <c r="C295" s="64">
        <v>2</v>
      </c>
      <c r="D295" s="64">
        <v>4</v>
      </c>
      <c r="E295" s="64">
        <v>1</v>
      </c>
      <c r="F295" s="65">
        <v>6</v>
      </c>
      <c r="G295" s="65"/>
      <c r="H295" s="73" t="s">
        <v>147</v>
      </c>
      <c r="I295" s="67">
        <f>I296</f>
        <v>200000</v>
      </c>
      <c r="J295" s="63"/>
      <c r="K295" s="68">
        <f t="shared" si="19"/>
        <v>3.1821734136221143E-2</v>
      </c>
    </row>
    <row r="296" spans="1:11" ht="20.100000000000001" customHeight="1">
      <c r="A296" s="22" t="s">
        <v>175</v>
      </c>
      <c r="B296" s="54" t="s">
        <v>17</v>
      </c>
      <c r="C296" s="70">
        <v>2</v>
      </c>
      <c r="D296" s="70">
        <v>4</v>
      </c>
      <c r="E296" s="70">
        <v>1</v>
      </c>
      <c r="F296" s="71">
        <v>6</v>
      </c>
      <c r="G296" s="71">
        <v>1</v>
      </c>
      <c r="H296" s="72" t="s">
        <v>148</v>
      </c>
      <c r="I296" s="68">
        <v>200000</v>
      </c>
      <c r="J296" s="63"/>
      <c r="K296" s="68">
        <f t="shared" si="19"/>
        <v>3.1821734136221143E-2</v>
      </c>
    </row>
    <row r="297" spans="1:11" ht="20.100000000000001" customHeight="1">
      <c r="A297" s="22"/>
      <c r="B297" s="54"/>
      <c r="C297" s="64"/>
      <c r="D297" s="64"/>
      <c r="E297" s="64"/>
      <c r="F297" s="65"/>
      <c r="G297" s="65"/>
      <c r="H297" s="92"/>
      <c r="I297" s="67" t="s">
        <v>89</v>
      </c>
      <c r="J297" s="63"/>
      <c r="K297" s="68"/>
    </row>
    <row r="298" spans="1:11" ht="20.100000000000001" customHeight="1">
      <c r="A298" s="22" t="s">
        <v>175</v>
      </c>
      <c r="B298" s="54" t="s">
        <v>17</v>
      </c>
      <c r="C298" s="64">
        <v>2</v>
      </c>
      <c r="D298" s="64">
        <v>4</v>
      </c>
      <c r="E298" s="64">
        <v>7</v>
      </c>
      <c r="F298" s="65"/>
      <c r="G298" s="65"/>
      <c r="H298" s="64" t="s">
        <v>113</v>
      </c>
      <c r="I298" s="67">
        <f>I299</f>
        <v>800000</v>
      </c>
      <c r="J298" s="77">
        <f t="shared" ref="J298" si="22">J299</f>
        <v>0</v>
      </c>
      <c r="K298" s="68">
        <f>+I298/628501260*100</f>
        <v>0.12728693654488457</v>
      </c>
    </row>
    <row r="299" spans="1:11" ht="20.100000000000001" customHeight="1">
      <c r="A299" s="22" t="s">
        <v>175</v>
      </c>
      <c r="B299" s="54" t="s">
        <v>17</v>
      </c>
      <c r="C299" s="64">
        <v>2</v>
      </c>
      <c r="D299" s="64">
        <v>4</v>
      </c>
      <c r="E299" s="64">
        <v>7</v>
      </c>
      <c r="F299" s="65">
        <v>2</v>
      </c>
      <c r="G299" s="65"/>
      <c r="H299" s="64" t="s">
        <v>149</v>
      </c>
      <c r="I299" s="67">
        <f>I300</f>
        <v>800000</v>
      </c>
      <c r="J299" s="77">
        <f t="shared" ref="J299" si="23">J300</f>
        <v>0</v>
      </c>
      <c r="K299" s="68">
        <f t="shared" si="19"/>
        <v>0.12728693654488457</v>
      </c>
    </row>
    <row r="300" spans="1:11" ht="20.100000000000001" customHeight="1">
      <c r="A300" s="22"/>
      <c r="B300" s="54" t="s">
        <v>17</v>
      </c>
      <c r="C300" s="70">
        <v>2</v>
      </c>
      <c r="D300" s="70">
        <v>4</v>
      </c>
      <c r="E300" s="70">
        <v>7</v>
      </c>
      <c r="F300" s="71">
        <v>2</v>
      </c>
      <c r="G300" s="71">
        <v>1</v>
      </c>
      <c r="H300" s="70" t="str">
        <f>H299</f>
        <v>Transferencias corrientes a organismos internacionales</v>
      </c>
      <c r="I300" s="68">
        <v>800000</v>
      </c>
      <c r="J300" s="63"/>
      <c r="K300" s="68">
        <f t="shared" si="19"/>
        <v>0.12728693654488457</v>
      </c>
    </row>
    <row r="301" spans="1:11" ht="30" customHeight="1">
      <c r="A301" s="22" t="s">
        <v>175</v>
      </c>
      <c r="B301" s="54"/>
      <c r="C301" s="70"/>
      <c r="D301" s="70"/>
      <c r="E301" s="70"/>
      <c r="F301" s="71"/>
      <c r="G301" s="71"/>
      <c r="H301" s="72"/>
      <c r="I301" s="68"/>
      <c r="J301" s="63"/>
      <c r="K301" s="68"/>
    </row>
    <row r="302" spans="1:11" ht="39.75" customHeight="1">
      <c r="A302" s="22" t="s">
        <v>175</v>
      </c>
      <c r="B302" s="54" t="s">
        <v>17</v>
      </c>
      <c r="C302" s="64">
        <v>2</v>
      </c>
      <c r="D302" s="64">
        <v>6</v>
      </c>
      <c r="E302" s="64"/>
      <c r="F302" s="64"/>
      <c r="G302" s="64"/>
      <c r="H302" s="66" t="s">
        <v>151</v>
      </c>
      <c r="I302" s="67">
        <f>I303+I316+I323+I329+I347+I350+I358+I360</f>
        <v>15200000</v>
      </c>
      <c r="J302" s="77">
        <f t="shared" ref="J302" si="24">J303+J316+J323+J329+J347+J350+J358+J360</f>
        <v>0</v>
      </c>
      <c r="K302" s="68">
        <f t="shared" si="19"/>
        <v>2.4184517943528068</v>
      </c>
    </row>
    <row r="303" spans="1:11" ht="39" customHeight="1">
      <c r="A303" s="22" t="s">
        <v>175</v>
      </c>
      <c r="B303" s="54" t="s">
        <v>17</v>
      </c>
      <c r="C303" s="64">
        <v>2</v>
      </c>
      <c r="D303" s="64">
        <v>6</v>
      </c>
      <c r="E303" s="64">
        <v>1</v>
      </c>
      <c r="F303" s="65"/>
      <c r="G303" s="71"/>
      <c r="H303" s="73" t="s">
        <v>152</v>
      </c>
      <c r="I303" s="67">
        <f>I304+I307+I310+I313</f>
        <v>8000000</v>
      </c>
      <c r="J303" s="77">
        <f t="shared" ref="J303" si="25">J304+J307+J310+J313</f>
        <v>0</v>
      </c>
      <c r="K303" s="68">
        <f t="shared" si="19"/>
        <v>1.2728693654488457</v>
      </c>
    </row>
    <row r="304" spans="1:11" ht="20.100000000000001" customHeight="1">
      <c r="A304" s="22"/>
      <c r="B304" s="54" t="s">
        <v>17</v>
      </c>
      <c r="C304" s="64">
        <v>2</v>
      </c>
      <c r="D304" s="64">
        <v>6</v>
      </c>
      <c r="E304" s="64">
        <v>1</v>
      </c>
      <c r="F304" s="65">
        <v>1</v>
      </c>
      <c r="G304" s="71"/>
      <c r="H304" s="73" t="s">
        <v>153</v>
      </c>
      <c r="I304" s="67">
        <f>I305</f>
        <v>1500000</v>
      </c>
      <c r="J304" s="77">
        <f t="shared" ref="J304" si="26">J305</f>
        <v>0</v>
      </c>
      <c r="K304" s="68">
        <f t="shared" si="19"/>
        <v>0.23866300602165857</v>
      </c>
    </row>
    <row r="305" spans="1:11" ht="20.100000000000001" customHeight="1">
      <c r="A305" s="22" t="s">
        <v>173</v>
      </c>
      <c r="B305" s="54" t="s">
        <v>17</v>
      </c>
      <c r="C305" s="70">
        <v>2</v>
      </c>
      <c r="D305" s="70">
        <v>6</v>
      </c>
      <c r="E305" s="70">
        <v>1</v>
      </c>
      <c r="F305" s="71">
        <v>1</v>
      </c>
      <c r="G305" s="71">
        <v>1</v>
      </c>
      <c r="H305" s="72" t="str">
        <f>H304</f>
        <v>Muebles de oficina y estanteria</v>
      </c>
      <c r="I305" s="68">
        <v>1500000</v>
      </c>
      <c r="J305" s="63"/>
      <c r="K305" s="68">
        <f t="shared" si="19"/>
        <v>0.23866300602165857</v>
      </c>
    </row>
    <row r="306" spans="1:11" ht="20.100000000000001" customHeight="1">
      <c r="A306" s="22" t="s">
        <v>173</v>
      </c>
      <c r="B306" s="54"/>
      <c r="C306" s="70"/>
      <c r="D306" s="70"/>
      <c r="E306" s="70"/>
      <c r="F306" s="71"/>
      <c r="G306" s="71"/>
      <c r="H306" s="72"/>
      <c r="I306" s="68"/>
      <c r="J306" s="63"/>
      <c r="K306" s="68"/>
    </row>
    <row r="307" spans="1:11" ht="20.100000000000001" customHeight="1">
      <c r="A307" s="22" t="s">
        <v>173</v>
      </c>
      <c r="B307" s="54" t="s">
        <v>17</v>
      </c>
      <c r="C307" s="64">
        <v>2</v>
      </c>
      <c r="D307" s="64">
        <v>6</v>
      </c>
      <c r="E307" s="64">
        <v>1</v>
      </c>
      <c r="F307" s="65">
        <v>3</v>
      </c>
      <c r="G307" s="65"/>
      <c r="H307" s="73" t="s">
        <v>188</v>
      </c>
      <c r="I307" s="67">
        <f>+I308</f>
        <v>5000000</v>
      </c>
      <c r="J307" s="77">
        <f t="shared" ref="J307" si="27">+J308</f>
        <v>0</v>
      </c>
      <c r="K307" s="68">
        <f t="shared" si="19"/>
        <v>0.79554335340552862</v>
      </c>
    </row>
    <row r="308" spans="1:11" ht="20.100000000000001" customHeight="1">
      <c r="A308" s="22" t="s">
        <v>173</v>
      </c>
      <c r="B308" s="54" t="s">
        <v>17</v>
      </c>
      <c r="C308" s="70">
        <v>2</v>
      </c>
      <c r="D308" s="70">
        <v>6</v>
      </c>
      <c r="E308" s="70">
        <v>1</v>
      </c>
      <c r="F308" s="71">
        <v>3</v>
      </c>
      <c r="G308" s="71">
        <v>1</v>
      </c>
      <c r="H308" s="72" t="s">
        <v>188</v>
      </c>
      <c r="I308" s="68">
        <v>5000000</v>
      </c>
      <c r="J308" s="63"/>
      <c r="K308" s="68">
        <f t="shared" si="19"/>
        <v>0.79554335340552862</v>
      </c>
    </row>
    <row r="309" spans="1:11" ht="20.100000000000001" customHeight="1">
      <c r="A309" s="22"/>
      <c r="B309" s="54"/>
      <c r="C309" s="70"/>
      <c r="D309" s="70"/>
      <c r="E309" s="70"/>
      <c r="F309" s="71"/>
      <c r="G309" s="71"/>
      <c r="H309" s="72"/>
      <c r="I309" s="68"/>
      <c r="J309" s="63"/>
      <c r="K309" s="68"/>
    </row>
    <row r="310" spans="1:11" ht="37.5" customHeight="1">
      <c r="A310" s="22" t="s">
        <v>173</v>
      </c>
      <c r="B310" s="54" t="s">
        <v>17</v>
      </c>
      <c r="C310" s="64">
        <v>2</v>
      </c>
      <c r="D310" s="64">
        <v>6</v>
      </c>
      <c r="E310" s="64">
        <v>1</v>
      </c>
      <c r="F310" s="73">
        <v>4</v>
      </c>
      <c r="G310" s="73"/>
      <c r="H310" s="73" t="s">
        <v>154</v>
      </c>
      <c r="I310" s="67">
        <f>I311</f>
        <v>1000000</v>
      </c>
      <c r="J310" s="63"/>
      <c r="K310" s="68">
        <f t="shared" si="19"/>
        <v>0.15910867068110571</v>
      </c>
    </row>
    <row r="311" spans="1:11" ht="42" customHeight="1">
      <c r="A311" s="22" t="s">
        <v>173</v>
      </c>
      <c r="B311" s="54" t="s">
        <v>17</v>
      </c>
      <c r="C311" s="70">
        <v>2</v>
      </c>
      <c r="D311" s="70">
        <v>6</v>
      </c>
      <c r="E311" s="70">
        <v>1</v>
      </c>
      <c r="F311" s="72">
        <v>4</v>
      </c>
      <c r="G311" s="72">
        <v>1</v>
      </c>
      <c r="H311" s="72" t="s">
        <v>154</v>
      </c>
      <c r="I311" s="68">
        <v>1000000</v>
      </c>
      <c r="J311" s="63"/>
      <c r="K311" s="68">
        <f t="shared" si="19"/>
        <v>0.15910867068110571</v>
      </c>
    </row>
    <row r="312" spans="1:11" ht="20.100000000000001" customHeight="1">
      <c r="A312" s="22"/>
      <c r="B312" s="54"/>
      <c r="C312" s="83"/>
      <c r="D312" s="74"/>
      <c r="E312" s="74"/>
      <c r="F312" s="74"/>
      <c r="G312" s="74"/>
      <c r="H312" s="74"/>
      <c r="I312" s="76"/>
      <c r="J312" s="63"/>
      <c r="K312" s="68"/>
    </row>
    <row r="313" spans="1:11" ht="20.100000000000001" customHeight="1">
      <c r="A313" s="22" t="s">
        <v>173</v>
      </c>
      <c r="B313" s="54" t="s">
        <v>17</v>
      </c>
      <c r="C313" s="70">
        <v>2</v>
      </c>
      <c r="D313" s="70">
        <v>6</v>
      </c>
      <c r="E313" s="70">
        <v>1</v>
      </c>
      <c r="F313" s="71">
        <v>9</v>
      </c>
      <c r="G313" s="71"/>
      <c r="H313" s="70" t="s">
        <v>155</v>
      </c>
      <c r="I313" s="67">
        <f>I314</f>
        <v>500000</v>
      </c>
      <c r="J313" s="63"/>
      <c r="K313" s="68">
        <f t="shared" si="19"/>
        <v>7.9554335340552854E-2</v>
      </c>
    </row>
    <row r="314" spans="1:11" ht="20.100000000000001" customHeight="1">
      <c r="A314" s="22" t="s">
        <v>173</v>
      </c>
      <c r="B314" s="54" t="s">
        <v>17</v>
      </c>
      <c r="C314" s="70">
        <v>2</v>
      </c>
      <c r="D314" s="70">
        <v>6</v>
      </c>
      <c r="E314" s="70">
        <v>1</v>
      </c>
      <c r="F314" s="71">
        <v>9</v>
      </c>
      <c r="G314" s="71">
        <v>1</v>
      </c>
      <c r="H314" s="70" t="s">
        <v>155</v>
      </c>
      <c r="I314" s="68">
        <v>500000</v>
      </c>
      <c r="J314" s="63"/>
      <c r="K314" s="68">
        <f t="shared" si="19"/>
        <v>7.9554335340552854E-2</v>
      </c>
    </row>
    <row r="315" spans="1:11" ht="20.100000000000001" customHeight="1">
      <c r="A315" s="22"/>
      <c r="B315" s="54"/>
      <c r="C315" s="70"/>
      <c r="D315" s="70"/>
      <c r="E315" s="70"/>
      <c r="F315" s="71"/>
      <c r="G315" s="71"/>
      <c r="H315" s="70"/>
      <c r="I315" s="68"/>
      <c r="J315" s="63"/>
      <c r="K315" s="68"/>
    </row>
    <row r="316" spans="1:11" ht="40.5" customHeight="1">
      <c r="A316" s="22" t="s">
        <v>173</v>
      </c>
      <c r="B316" s="54" t="s">
        <v>17</v>
      </c>
      <c r="C316" s="64">
        <v>2</v>
      </c>
      <c r="D316" s="64">
        <v>6</v>
      </c>
      <c r="E316" s="64">
        <v>2</v>
      </c>
      <c r="F316" s="71"/>
      <c r="G316" s="71"/>
      <c r="H316" s="66" t="s">
        <v>170</v>
      </c>
      <c r="I316" s="67">
        <f>I318+I320</f>
        <v>700000</v>
      </c>
      <c r="J316" s="63"/>
      <c r="K316" s="68">
        <f t="shared" si="19"/>
        <v>0.111376069476774</v>
      </c>
    </row>
    <row r="317" spans="1:11" ht="52.5" customHeight="1">
      <c r="A317" s="22" t="s">
        <v>173</v>
      </c>
      <c r="B317" s="54" t="s">
        <v>17</v>
      </c>
      <c r="C317" s="64">
        <v>2</v>
      </c>
      <c r="D317" s="64">
        <v>6</v>
      </c>
      <c r="E317" s="64">
        <v>2</v>
      </c>
      <c r="F317" s="71">
        <v>1</v>
      </c>
      <c r="G317" s="71"/>
      <c r="H317" s="64" t="s">
        <v>156</v>
      </c>
      <c r="I317" s="67">
        <f>+I318</f>
        <v>500000</v>
      </c>
      <c r="J317" s="63"/>
      <c r="K317" s="68">
        <f t="shared" si="19"/>
        <v>7.9554335340552854E-2</v>
      </c>
    </row>
    <row r="318" spans="1:11" ht="20.100000000000001" customHeight="1">
      <c r="A318" s="22"/>
      <c r="B318" s="54" t="s">
        <v>17</v>
      </c>
      <c r="C318" s="64">
        <v>2</v>
      </c>
      <c r="D318" s="64">
        <v>6</v>
      </c>
      <c r="E318" s="64">
        <v>2</v>
      </c>
      <c r="F318" s="71">
        <v>1</v>
      </c>
      <c r="G318" s="71">
        <v>1</v>
      </c>
      <c r="H318" s="70" t="s">
        <v>156</v>
      </c>
      <c r="I318" s="68">
        <v>500000</v>
      </c>
      <c r="J318" s="63"/>
      <c r="K318" s="68">
        <f t="shared" si="19"/>
        <v>7.9554335340552854E-2</v>
      </c>
    </row>
    <row r="319" spans="1:11" ht="23.25">
      <c r="A319" s="22" t="s">
        <v>173</v>
      </c>
      <c r="B319" s="54"/>
      <c r="C319" s="64"/>
      <c r="D319" s="64"/>
      <c r="E319" s="64"/>
      <c r="F319" s="71"/>
      <c r="G319" s="71"/>
      <c r="H319" s="70"/>
      <c r="I319" s="68"/>
      <c r="J319" s="63"/>
      <c r="K319" s="68"/>
    </row>
    <row r="320" spans="1:11" ht="23.25">
      <c r="A320" s="22" t="s">
        <v>173</v>
      </c>
      <c r="B320" s="54" t="s">
        <v>17</v>
      </c>
      <c r="C320" s="70">
        <v>2</v>
      </c>
      <c r="D320" s="70">
        <v>6</v>
      </c>
      <c r="E320" s="70">
        <v>2</v>
      </c>
      <c r="F320" s="71">
        <v>3</v>
      </c>
      <c r="G320" s="71"/>
      <c r="H320" s="70" t="s">
        <v>157</v>
      </c>
      <c r="I320" s="67">
        <f>I321</f>
        <v>200000</v>
      </c>
      <c r="J320" s="63"/>
      <c r="K320" s="68">
        <f t="shared" si="19"/>
        <v>3.1821734136221143E-2</v>
      </c>
    </row>
    <row r="321" spans="1:11" ht="20.100000000000001" customHeight="1">
      <c r="A321" s="22" t="s">
        <v>173</v>
      </c>
      <c r="B321" s="54" t="s">
        <v>17</v>
      </c>
      <c r="C321" s="70">
        <v>2</v>
      </c>
      <c r="D321" s="70">
        <v>6</v>
      </c>
      <c r="E321" s="70">
        <v>2</v>
      </c>
      <c r="F321" s="71">
        <v>3</v>
      </c>
      <c r="G321" s="71">
        <v>1</v>
      </c>
      <c r="H321" s="70" t="s">
        <v>157</v>
      </c>
      <c r="I321" s="68">
        <v>200000</v>
      </c>
      <c r="J321" s="63"/>
      <c r="K321" s="68">
        <f t="shared" si="19"/>
        <v>3.1821734136221143E-2</v>
      </c>
    </row>
    <row r="322" spans="1:11" ht="20.100000000000001" customHeight="1">
      <c r="A322" s="22"/>
      <c r="B322" s="54"/>
      <c r="C322" s="70"/>
      <c r="D322" s="70"/>
      <c r="E322" s="70"/>
      <c r="F322" s="71"/>
      <c r="G322" s="71"/>
      <c r="H322" s="70"/>
      <c r="I322" s="68"/>
      <c r="J322" s="63"/>
      <c r="K322" s="68"/>
    </row>
    <row r="323" spans="1:11" ht="20.100000000000001" customHeight="1">
      <c r="A323" s="22" t="s">
        <v>173</v>
      </c>
      <c r="B323" s="54" t="s">
        <v>17</v>
      </c>
      <c r="C323" s="64">
        <v>2</v>
      </c>
      <c r="D323" s="64">
        <v>6</v>
      </c>
      <c r="E323" s="64">
        <v>4</v>
      </c>
      <c r="F323" s="65"/>
      <c r="G323" s="65"/>
      <c r="H323" s="66" t="s">
        <v>169</v>
      </c>
      <c r="I323" s="67">
        <f>I325+I326</f>
        <v>2100000</v>
      </c>
      <c r="J323" s="77">
        <f t="shared" ref="J323" si="28">J325+J326</f>
        <v>0</v>
      </c>
      <c r="K323" s="68">
        <f t="shared" si="19"/>
        <v>0.33412820843032198</v>
      </c>
    </row>
    <row r="324" spans="1:11" ht="27" customHeight="1">
      <c r="A324" s="22" t="s">
        <v>173</v>
      </c>
      <c r="B324" s="54" t="s">
        <v>17</v>
      </c>
      <c r="C324" s="64">
        <v>2</v>
      </c>
      <c r="D324" s="64">
        <v>6</v>
      </c>
      <c r="E324" s="64">
        <v>4</v>
      </c>
      <c r="F324" s="65">
        <v>1</v>
      </c>
      <c r="G324" s="65"/>
      <c r="H324" s="64" t="s">
        <v>158</v>
      </c>
      <c r="I324" s="67">
        <f>+I325</f>
        <v>2000000</v>
      </c>
      <c r="J324" s="77">
        <f t="shared" ref="J324" si="29">+J325</f>
        <v>0</v>
      </c>
      <c r="K324" s="68">
        <f t="shared" si="19"/>
        <v>0.31821734136221141</v>
      </c>
    </row>
    <row r="325" spans="1:11" ht="20.100000000000001" customHeight="1">
      <c r="A325" s="22"/>
      <c r="B325" s="54" t="s">
        <v>17</v>
      </c>
      <c r="C325" s="70">
        <v>2</v>
      </c>
      <c r="D325" s="70">
        <v>6</v>
      </c>
      <c r="E325" s="70">
        <v>4</v>
      </c>
      <c r="F325" s="71">
        <v>1</v>
      </c>
      <c r="G325" s="71">
        <v>1</v>
      </c>
      <c r="H325" s="70" t="s">
        <v>158</v>
      </c>
      <c r="I325" s="68">
        <v>2000000</v>
      </c>
      <c r="J325" s="63"/>
      <c r="K325" s="68">
        <f t="shared" si="19"/>
        <v>0.31821734136221141</v>
      </c>
    </row>
    <row r="326" spans="1:11" ht="23.25">
      <c r="A326" s="22" t="s">
        <v>173</v>
      </c>
      <c r="B326" s="54" t="s">
        <v>17</v>
      </c>
      <c r="C326" s="70">
        <v>2</v>
      </c>
      <c r="D326" s="70">
        <v>6</v>
      </c>
      <c r="E326" s="71">
        <v>4</v>
      </c>
      <c r="F326" s="71">
        <v>8</v>
      </c>
      <c r="G326" s="70"/>
      <c r="H326" s="64" t="s">
        <v>201</v>
      </c>
      <c r="I326" s="67">
        <f>I327</f>
        <v>100000</v>
      </c>
      <c r="J326" s="63"/>
      <c r="K326" s="68">
        <f t="shared" si="19"/>
        <v>1.5910867068110571E-2</v>
      </c>
    </row>
    <row r="327" spans="1:11" ht="20.100000000000001" customHeight="1">
      <c r="A327" s="22" t="s">
        <v>173</v>
      </c>
      <c r="B327" s="54" t="s">
        <v>17</v>
      </c>
      <c r="C327" s="70">
        <v>2</v>
      </c>
      <c r="D327" s="70">
        <v>6</v>
      </c>
      <c r="E327" s="71">
        <v>4</v>
      </c>
      <c r="F327" s="71">
        <v>8</v>
      </c>
      <c r="G327" s="70">
        <v>1</v>
      </c>
      <c r="H327" s="70" t="s">
        <v>201</v>
      </c>
      <c r="I327" s="68">
        <v>100000</v>
      </c>
      <c r="J327" s="63"/>
      <c r="K327" s="68">
        <f t="shared" si="19"/>
        <v>1.5910867068110571E-2</v>
      </c>
    </row>
    <row r="328" spans="1:11" ht="20.100000000000001" customHeight="1">
      <c r="A328" s="22" t="s">
        <v>173</v>
      </c>
      <c r="B328" s="54"/>
      <c r="C328" s="70"/>
      <c r="D328" s="70"/>
      <c r="E328" s="70"/>
      <c r="F328" s="71"/>
      <c r="G328" s="71"/>
      <c r="H328" s="70"/>
      <c r="I328" s="68"/>
      <c r="J328" s="63"/>
      <c r="K328" s="68"/>
    </row>
    <row r="329" spans="1:11" ht="35.25" customHeight="1">
      <c r="A329" s="22" t="s">
        <v>173</v>
      </c>
      <c r="B329" s="54" t="s">
        <v>17</v>
      </c>
      <c r="C329" s="64">
        <v>2</v>
      </c>
      <c r="D329" s="64">
        <v>6</v>
      </c>
      <c r="E329" s="64">
        <v>5</v>
      </c>
      <c r="F329" s="65"/>
      <c r="G329" s="65"/>
      <c r="H329" s="66" t="s">
        <v>168</v>
      </c>
      <c r="I329" s="67">
        <f>I337+I340+I330+I333</f>
        <v>2650000</v>
      </c>
      <c r="J329" s="77">
        <f t="shared" ref="J329" si="30">J337+J340+J330+J333</f>
        <v>0</v>
      </c>
      <c r="K329" s="68">
        <f t="shared" si="19"/>
        <v>0.42163797730493019</v>
      </c>
    </row>
    <row r="330" spans="1:11" ht="41.25" customHeight="1">
      <c r="A330" s="22" t="s">
        <v>173</v>
      </c>
      <c r="B330" s="54" t="s">
        <v>17</v>
      </c>
      <c r="C330" s="70">
        <v>2</v>
      </c>
      <c r="D330" s="70">
        <v>6</v>
      </c>
      <c r="E330" s="70">
        <v>5</v>
      </c>
      <c r="F330" s="70">
        <v>2</v>
      </c>
      <c r="G330" s="70"/>
      <c r="H330" s="73" t="s">
        <v>204</v>
      </c>
      <c r="I330" s="67">
        <f>I331</f>
        <v>50000</v>
      </c>
      <c r="J330" s="77">
        <f t="shared" ref="J330" si="31">J331</f>
        <v>0</v>
      </c>
      <c r="K330" s="68">
        <f t="shared" si="19"/>
        <v>7.9554335340552857E-3</v>
      </c>
    </row>
    <row r="331" spans="1:11" ht="20.100000000000001" customHeight="1">
      <c r="A331" s="22"/>
      <c r="B331" s="54" t="s">
        <v>17</v>
      </c>
      <c r="C331" s="70">
        <v>2</v>
      </c>
      <c r="D331" s="70">
        <v>6</v>
      </c>
      <c r="E331" s="70">
        <v>5</v>
      </c>
      <c r="F331" s="70">
        <v>2</v>
      </c>
      <c r="G331" s="70">
        <v>1</v>
      </c>
      <c r="H331" s="72" t="s">
        <v>204</v>
      </c>
      <c r="I331" s="68">
        <v>50000</v>
      </c>
      <c r="J331" s="63"/>
      <c r="K331" s="68">
        <f t="shared" si="19"/>
        <v>7.9554335340552857E-3</v>
      </c>
    </row>
    <row r="332" spans="1:11" ht="20.100000000000001" customHeight="1">
      <c r="A332" s="22" t="s">
        <v>173</v>
      </c>
      <c r="B332" s="54"/>
      <c r="C332" s="70"/>
      <c r="D332" s="70"/>
      <c r="E332" s="70"/>
      <c r="F332" s="70"/>
      <c r="G332" s="70"/>
      <c r="H332" s="70"/>
      <c r="I332" s="68"/>
      <c r="J332" s="63"/>
      <c r="K332" s="68"/>
    </row>
    <row r="333" spans="1:11" ht="20.100000000000001" customHeight="1">
      <c r="A333" s="22" t="s">
        <v>173</v>
      </c>
      <c r="B333" s="54" t="s">
        <v>17</v>
      </c>
      <c r="C333" s="70">
        <v>2</v>
      </c>
      <c r="D333" s="70">
        <v>6</v>
      </c>
      <c r="E333" s="70">
        <v>5</v>
      </c>
      <c r="F333" s="70">
        <v>4</v>
      </c>
      <c r="G333" s="70"/>
      <c r="H333" s="73" t="s">
        <v>205</v>
      </c>
      <c r="I333" s="67">
        <f>I334+I335</f>
        <v>2000000</v>
      </c>
      <c r="J333" s="77">
        <f t="shared" ref="J333" si="32">J334</f>
        <v>0</v>
      </c>
      <c r="K333" s="68">
        <f t="shared" si="19"/>
        <v>0.31821734136221141</v>
      </c>
    </row>
    <row r="334" spans="1:11" ht="20.100000000000001" customHeight="1">
      <c r="A334" s="22" t="s">
        <v>173</v>
      </c>
      <c r="B334" s="54" t="s">
        <v>17</v>
      </c>
      <c r="C334" s="70">
        <v>2</v>
      </c>
      <c r="D334" s="70">
        <v>6</v>
      </c>
      <c r="E334" s="70">
        <v>5</v>
      </c>
      <c r="F334" s="70">
        <v>4</v>
      </c>
      <c r="G334" s="70">
        <v>1</v>
      </c>
      <c r="H334" s="72" t="s">
        <v>205</v>
      </c>
      <c r="I334" s="68">
        <v>500000</v>
      </c>
      <c r="J334" s="63"/>
      <c r="K334" s="68">
        <f t="shared" si="19"/>
        <v>7.9554335340552854E-2</v>
      </c>
    </row>
    <row r="335" spans="1:11" ht="20.100000000000001" customHeight="1">
      <c r="A335" s="22"/>
      <c r="B335" s="54"/>
      <c r="C335" s="70">
        <v>2</v>
      </c>
      <c r="D335" s="70">
        <v>6</v>
      </c>
      <c r="E335" s="70">
        <v>5</v>
      </c>
      <c r="F335" s="70">
        <v>4</v>
      </c>
      <c r="G335" s="70">
        <v>2</v>
      </c>
      <c r="H335" s="72" t="s">
        <v>225</v>
      </c>
      <c r="I335" s="68">
        <v>1500000</v>
      </c>
      <c r="J335" s="63"/>
      <c r="K335" s="68">
        <f t="shared" si="19"/>
        <v>0.23866300602165857</v>
      </c>
    </row>
    <row r="336" spans="1:11" ht="20.100000000000001" customHeight="1">
      <c r="A336" s="22" t="s">
        <v>173</v>
      </c>
      <c r="B336" s="54"/>
      <c r="C336" s="16"/>
      <c r="D336" s="16"/>
      <c r="E336" s="16"/>
      <c r="F336" s="16"/>
      <c r="G336" s="16"/>
      <c r="H336" s="16"/>
      <c r="I336" s="93"/>
      <c r="J336" s="63"/>
      <c r="K336" s="68"/>
    </row>
    <row r="337" spans="1:11" ht="20.100000000000001" customHeight="1">
      <c r="A337" s="22" t="s">
        <v>173</v>
      </c>
      <c r="B337" s="54" t="s">
        <v>17</v>
      </c>
      <c r="C337" s="64">
        <v>2</v>
      </c>
      <c r="D337" s="64">
        <v>6</v>
      </c>
      <c r="E337" s="64">
        <v>5</v>
      </c>
      <c r="F337" s="64">
        <v>5</v>
      </c>
      <c r="G337" s="65"/>
      <c r="H337" s="73" t="s">
        <v>159</v>
      </c>
      <c r="I337" s="67">
        <f>I338</f>
        <v>100000</v>
      </c>
      <c r="J337" s="63"/>
      <c r="K337" s="68">
        <f t="shared" si="19"/>
        <v>1.5910867068110571E-2</v>
      </c>
    </row>
    <row r="338" spans="1:11" ht="20.100000000000001" customHeight="1">
      <c r="A338" s="22"/>
      <c r="B338" s="54" t="s">
        <v>17</v>
      </c>
      <c r="C338" s="70">
        <v>2</v>
      </c>
      <c r="D338" s="70">
        <v>6</v>
      </c>
      <c r="E338" s="70">
        <v>5</v>
      </c>
      <c r="F338" s="70">
        <v>5</v>
      </c>
      <c r="G338" s="70">
        <v>1</v>
      </c>
      <c r="H338" s="72" t="s">
        <v>159</v>
      </c>
      <c r="I338" s="68">
        <v>100000</v>
      </c>
      <c r="J338" s="63"/>
      <c r="K338" s="68">
        <f t="shared" si="19"/>
        <v>1.5910867068110571E-2</v>
      </c>
    </row>
    <row r="339" spans="1:11" ht="20.100000000000001" customHeight="1">
      <c r="A339" s="22"/>
      <c r="B339" s="54"/>
      <c r="C339" s="83"/>
      <c r="D339" s="74"/>
      <c r="E339" s="74"/>
      <c r="F339" s="74"/>
      <c r="G339" s="74"/>
      <c r="H339" s="74"/>
      <c r="I339" s="76"/>
      <c r="J339" s="63"/>
      <c r="K339" s="68">
        <f t="shared" si="19"/>
        <v>0</v>
      </c>
    </row>
    <row r="340" spans="1:11" ht="20.100000000000001" customHeight="1">
      <c r="A340" s="22" t="s">
        <v>173</v>
      </c>
      <c r="B340" s="54" t="s">
        <v>17</v>
      </c>
      <c r="C340" s="64">
        <v>2</v>
      </c>
      <c r="D340" s="64">
        <v>6</v>
      </c>
      <c r="E340" s="64">
        <v>5</v>
      </c>
      <c r="F340" s="64">
        <v>6</v>
      </c>
      <c r="G340" s="64"/>
      <c r="H340" s="73" t="s">
        <v>160</v>
      </c>
      <c r="I340" s="67">
        <f>I341+I342+I344</f>
        <v>500000</v>
      </c>
      <c r="J340" s="77">
        <f t="shared" ref="J340" si="33">J341+J342</f>
        <v>0</v>
      </c>
      <c r="K340" s="68">
        <f t="shared" si="19"/>
        <v>7.9554335340552854E-2</v>
      </c>
    </row>
    <row r="341" spans="1:11" ht="20.100000000000001" customHeight="1">
      <c r="A341" s="22" t="s">
        <v>173</v>
      </c>
      <c r="B341" s="54" t="s">
        <v>17</v>
      </c>
      <c r="C341" s="70">
        <v>2</v>
      </c>
      <c r="D341" s="70">
        <v>6</v>
      </c>
      <c r="E341" s="70">
        <v>5</v>
      </c>
      <c r="F341" s="70">
        <v>6</v>
      </c>
      <c r="G341" s="70">
        <v>1</v>
      </c>
      <c r="H341" s="72" t="s">
        <v>160</v>
      </c>
      <c r="I341" s="68">
        <v>300000</v>
      </c>
      <c r="J341" s="63"/>
      <c r="K341" s="68">
        <f t="shared" si="19"/>
        <v>4.7732601204331718E-2</v>
      </c>
    </row>
    <row r="342" spans="1:11" ht="20.100000000000001" customHeight="1">
      <c r="A342" s="22"/>
      <c r="B342" s="54" t="s">
        <v>17</v>
      </c>
      <c r="C342" s="70">
        <v>2</v>
      </c>
      <c r="D342" s="70">
        <v>6</v>
      </c>
      <c r="E342" s="70">
        <v>5</v>
      </c>
      <c r="F342" s="70">
        <v>7</v>
      </c>
      <c r="G342" s="70">
        <v>1</v>
      </c>
      <c r="H342" s="72" t="s">
        <v>206</v>
      </c>
      <c r="I342" s="68">
        <v>100000</v>
      </c>
      <c r="J342" s="63"/>
      <c r="K342" s="68">
        <f t="shared" si="19"/>
        <v>1.5910867068110571E-2</v>
      </c>
    </row>
    <row r="343" spans="1:11" ht="23.25">
      <c r="A343" s="22" t="s">
        <v>173</v>
      </c>
      <c r="B343" s="54"/>
      <c r="C343" s="83"/>
      <c r="D343" s="83"/>
      <c r="E343" s="83"/>
      <c r="F343" s="74"/>
      <c r="G343" s="74"/>
      <c r="H343" s="74"/>
      <c r="I343" s="74"/>
      <c r="J343" s="63"/>
      <c r="K343" s="68"/>
    </row>
    <row r="344" spans="1:11" ht="23.25">
      <c r="A344" s="22" t="s">
        <v>173</v>
      </c>
      <c r="B344" s="54"/>
      <c r="C344" s="70">
        <v>2</v>
      </c>
      <c r="D344" s="70">
        <v>6</v>
      </c>
      <c r="E344" s="70">
        <v>5</v>
      </c>
      <c r="F344" s="70">
        <v>8</v>
      </c>
      <c r="G344" s="70"/>
      <c r="H344" s="72" t="s">
        <v>223</v>
      </c>
      <c r="I344" s="67">
        <f>I345</f>
        <v>100000</v>
      </c>
      <c r="J344" s="63"/>
      <c r="K344" s="68">
        <f t="shared" si="19"/>
        <v>1.5910867068110571E-2</v>
      </c>
    </row>
    <row r="345" spans="1:11" ht="23.25">
      <c r="A345" s="22" t="s">
        <v>173</v>
      </c>
      <c r="B345" s="54"/>
      <c r="C345" s="70">
        <v>2</v>
      </c>
      <c r="D345" s="70">
        <v>6</v>
      </c>
      <c r="E345" s="70">
        <v>5</v>
      </c>
      <c r="F345" s="70">
        <v>8</v>
      </c>
      <c r="G345" s="70">
        <v>1</v>
      </c>
      <c r="H345" s="72" t="s">
        <v>223</v>
      </c>
      <c r="I345" s="68">
        <v>100000</v>
      </c>
      <c r="J345" s="63"/>
      <c r="K345" s="68">
        <f t="shared" si="19"/>
        <v>1.5910867068110571E-2</v>
      </c>
    </row>
    <row r="346" spans="1:11" ht="23.25">
      <c r="A346" s="22"/>
      <c r="B346" s="54"/>
      <c r="C346" s="70"/>
      <c r="D346" s="70"/>
      <c r="E346" s="70"/>
      <c r="F346" s="70"/>
      <c r="G346" s="70"/>
      <c r="H346" s="72"/>
      <c r="I346" s="94"/>
      <c r="J346" s="63"/>
      <c r="K346" s="68"/>
    </row>
    <row r="347" spans="1:11" ht="23.25">
      <c r="A347" s="22"/>
      <c r="B347" s="54" t="s">
        <v>17</v>
      </c>
      <c r="C347" s="64">
        <v>2</v>
      </c>
      <c r="D347" s="64">
        <v>6</v>
      </c>
      <c r="E347" s="64">
        <v>6</v>
      </c>
      <c r="F347" s="64"/>
      <c r="G347" s="64"/>
      <c r="H347" s="66" t="s">
        <v>167</v>
      </c>
      <c r="I347" s="67">
        <f>+I348</f>
        <v>500000</v>
      </c>
      <c r="J347" s="77">
        <f t="shared" ref="J347" si="34">+J348</f>
        <v>0</v>
      </c>
      <c r="K347" s="68">
        <f t="shared" si="19"/>
        <v>7.9554335340552854E-2</v>
      </c>
    </row>
    <row r="348" spans="1:11" ht="23.25">
      <c r="A348" s="22"/>
      <c r="B348" s="54" t="s">
        <v>17</v>
      </c>
      <c r="C348" s="70">
        <v>2</v>
      </c>
      <c r="D348" s="70">
        <v>6</v>
      </c>
      <c r="E348" s="70">
        <v>6</v>
      </c>
      <c r="F348" s="70">
        <v>2</v>
      </c>
      <c r="G348" s="70">
        <v>1</v>
      </c>
      <c r="H348" s="72" t="s">
        <v>161</v>
      </c>
      <c r="I348" s="68">
        <v>500000</v>
      </c>
      <c r="J348" s="63"/>
      <c r="K348" s="68">
        <f t="shared" si="19"/>
        <v>7.9554335340552854E-2</v>
      </c>
    </row>
    <row r="349" spans="1:11" ht="20.100000000000001" customHeight="1">
      <c r="A349" s="22"/>
      <c r="B349" s="54"/>
      <c r="C349" s="70"/>
      <c r="D349" s="70"/>
      <c r="E349" s="70"/>
      <c r="F349" s="70"/>
      <c r="G349" s="70"/>
      <c r="H349" s="72"/>
      <c r="I349" s="68"/>
      <c r="J349" s="63"/>
      <c r="K349" s="68"/>
    </row>
    <row r="350" spans="1:11" ht="20.100000000000001" customHeight="1">
      <c r="A350" s="22" t="s">
        <v>173</v>
      </c>
      <c r="B350" s="54" t="s">
        <v>17</v>
      </c>
      <c r="C350" s="64">
        <v>2</v>
      </c>
      <c r="D350" s="64">
        <v>6</v>
      </c>
      <c r="E350" s="64">
        <v>8</v>
      </c>
      <c r="F350" s="64"/>
      <c r="G350" s="64"/>
      <c r="H350" s="66" t="s">
        <v>166</v>
      </c>
      <c r="I350" s="67">
        <f>I351+I353+I356</f>
        <v>800000</v>
      </c>
      <c r="J350" s="77">
        <f t="shared" ref="J350" si="35">J351+J353+J356</f>
        <v>0</v>
      </c>
      <c r="K350" s="68">
        <f t="shared" ref="K350:K364" si="36">+I350/628501260*100</f>
        <v>0.12728693654488457</v>
      </c>
    </row>
    <row r="351" spans="1:11" ht="20.100000000000001" customHeight="1">
      <c r="A351" s="22" t="s">
        <v>173</v>
      </c>
      <c r="B351" s="54" t="s">
        <v>17</v>
      </c>
      <c r="C351" s="64">
        <v>2</v>
      </c>
      <c r="D351" s="64">
        <v>6</v>
      </c>
      <c r="E351" s="64">
        <v>8</v>
      </c>
      <c r="F351" s="64">
        <v>1</v>
      </c>
      <c r="G351" s="64"/>
      <c r="H351" s="73" t="s">
        <v>162</v>
      </c>
      <c r="I351" s="67"/>
      <c r="J351" s="63"/>
      <c r="K351" s="68"/>
    </row>
    <row r="352" spans="1:11" ht="20.100000000000001" customHeight="1">
      <c r="A352" s="22"/>
      <c r="B352" s="54"/>
      <c r="C352" s="70"/>
      <c r="D352" s="70"/>
      <c r="E352" s="70"/>
      <c r="F352" s="70"/>
      <c r="G352" s="70"/>
      <c r="H352" s="72"/>
      <c r="I352" s="68"/>
      <c r="J352" s="63"/>
      <c r="K352" s="68"/>
    </row>
    <row r="353" spans="1:11" ht="20.100000000000001" customHeight="1">
      <c r="A353" s="22" t="s">
        <v>173</v>
      </c>
      <c r="B353" s="54" t="s">
        <v>17</v>
      </c>
      <c r="C353" s="64">
        <v>2</v>
      </c>
      <c r="D353" s="64">
        <v>6</v>
      </c>
      <c r="E353" s="64">
        <v>8</v>
      </c>
      <c r="F353" s="64">
        <v>3</v>
      </c>
      <c r="G353" s="64"/>
      <c r="H353" s="73" t="s">
        <v>163</v>
      </c>
      <c r="I353" s="67">
        <f>I354+CQ359</f>
        <v>800000</v>
      </c>
      <c r="J353" s="77">
        <f>J354+CR359</f>
        <v>0</v>
      </c>
      <c r="K353" s="68">
        <f t="shared" si="36"/>
        <v>0.12728693654488457</v>
      </c>
    </row>
    <row r="354" spans="1:11" ht="20.100000000000001" customHeight="1">
      <c r="A354" s="22" t="s">
        <v>173</v>
      </c>
      <c r="B354" s="54" t="s">
        <v>17</v>
      </c>
      <c r="C354" s="70">
        <v>2</v>
      </c>
      <c r="D354" s="70">
        <v>6</v>
      </c>
      <c r="E354" s="70">
        <v>8</v>
      </c>
      <c r="F354" s="70">
        <v>3</v>
      </c>
      <c r="G354" s="70">
        <v>1</v>
      </c>
      <c r="H354" s="72" t="s">
        <v>164</v>
      </c>
      <c r="I354" s="68">
        <v>800000</v>
      </c>
      <c r="J354" s="63"/>
      <c r="K354" s="68">
        <f t="shared" si="36"/>
        <v>0.12728693654488457</v>
      </c>
    </row>
    <row r="355" spans="1:11" ht="20.100000000000001" customHeight="1">
      <c r="A355" s="22"/>
      <c r="B355" s="54"/>
      <c r="C355" s="74"/>
      <c r="D355" s="74"/>
      <c r="E355" s="74"/>
      <c r="F355" s="74"/>
      <c r="G355" s="74"/>
      <c r="H355" s="75"/>
      <c r="I355" s="76"/>
      <c r="J355" s="63"/>
      <c r="K355" s="68"/>
    </row>
    <row r="356" spans="1:11" ht="20.100000000000001" customHeight="1">
      <c r="A356" s="22" t="s">
        <v>173</v>
      </c>
      <c r="B356" s="54" t="s">
        <v>17</v>
      </c>
      <c r="C356" s="64">
        <v>2</v>
      </c>
      <c r="D356" s="64">
        <v>6</v>
      </c>
      <c r="E356" s="64">
        <v>8</v>
      </c>
      <c r="F356" s="64">
        <v>8</v>
      </c>
      <c r="G356" s="70"/>
      <c r="H356" s="73" t="s">
        <v>165</v>
      </c>
      <c r="I356" s="67">
        <f>I357</f>
        <v>0</v>
      </c>
      <c r="J356" s="63"/>
      <c r="K356" s="68"/>
    </row>
    <row r="357" spans="1:11" ht="20.100000000000001" customHeight="1">
      <c r="A357" s="22" t="s">
        <v>173</v>
      </c>
      <c r="B357" s="54" t="s">
        <v>17</v>
      </c>
      <c r="C357" s="70"/>
      <c r="D357" s="70"/>
      <c r="E357" s="70"/>
      <c r="F357" s="70"/>
      <c r="G357" s="70"/>
      <c r="H357" s="72"/>
      <c r="I357" s="68"/>
      <c r="J357" s="95"/>
      <c r="K357" s="68"/>
    </row>
    <row r="358" spans="1:11" ht="20.100000000000001" customHeight="1">
      <c r="A358" s="22"/>
      <c r="B358" s="54" t="s">
        <v>17</v>
      </c>
      <c r="C358" s="70">
        <v>2</v>
      </c>
      <c r="D358" s="70">
        <v>6</v>
      </c>
      <c r="E358" s="70">
        <v>9</v>
      </c>
      <c r="F358" s="70">
        <v>6</v>
      </c>
      <c r="G358" s="70"/>
      <c r="H358" s="72" t="s">
        <v>185</v>
      </c>
      <c r="I358" s="67">
        <f>I359</f>
        <v>300000</v>
      </c>
      <c r="J358" s="77">
        <f t="shared" ref="J358" si="37">J359</f>
        <v>0</v>
      </c>
      <c r="K358" s="68">
        <f t="shared" si="36"/>
        <v>4.7732601204331718E-2</v>
      </c>
    </row>
    <row r="359" spans="1:11" ht="20.100000000000001" customHeight="1">
      <c r="A359" s="22" t="s">
        <v>173</v>
      </c>
      <c r="B359" s="54" t="s">
        <v>17</v>
      </c>
      <c r="C359" s="70">
        <v>2</v>
      </c>
      <c r="D359" s="70">
        <v>6</v>
      </c>
      <c r="E359" s="70">
        <v>9</v>
      </c>
      <c r="F359" s="70">
        <v>6</v>
      </c>
      <c r="G359" s="70">
        <v>1</v>
      </c>
      <c r="H359" s="72" t="s">
        <v>185</v>
      </c>
      <c r="I359" s="68">
        <v>300000</v>
      </c>
      <c r="J359" s="63"/>
      <c r="K359" s="68">
        <f t="shared" si="36"/>
        <v>4.7732601204331718E-2</v>
      </c>
    </row>
    <row r="360" spans="1:11" ht="30" customHeight="1">
      <c r="A360" s="22" t="s">
        <v>173</v>
      </c>
      <c r="B360" s="54" t="s">
        <v>17</v>
      </c>
      <c r="C360" s="70"/>
      <c r="D360" s="70"/>
      <c r="E360" s="70"/>
      <c r="F360" s="70"/>
      <c r="G360" s="70"/>
      <c r="H360" s="73" t="s">
        <v>202</v>
      </c>
      <c r="I360" s="67">
        <f>I361</f>
        <v>150000</v>
      </c>
      <c r="J360" s="63"/>
      <c r="K360" s="68">
        <f t="shared" si="36"/>
        <v>2.3866300602165859E-2</v>
      </c>
    </row>
    <row r="361" spans="1:11" ht="41.25" customHeight="1">
      <c r="A361" s="22" t="s">
        <v>173</v>
      </c>
      <c r="B361" s="54" t="s">
        <v>17</v>
      </c>
      <c r="C361" s="70">
        <v>2</v>
      </c>
      <c r="D361" s="70">
        <v>6</v>
      </c>
      <c r="E361" s="70">
        <v>9</v>
      </c>
      <c r="F361" s="70">
        <v>9</v>
      </c>
      <c r="G361" s="70">
        <v>1</v>
      </c>
      <c r="H361" s="70" t="s">
        <v>202</v>
      </c>
      <c r="I361" s="68">
        <v>150000</v>
      </c>
      <c r="J361" s="91"/>
      <c r="K361" s="68">
        <f t="shared" si="36"/>
        <v>2.3866300602165859E-2</v>
      </c>
    </row>
    <row r="362" spans="1:11" ht="41.25" customHeight="1">
      <c r="A362" s="22" t="s">
        <v>173</v>
      </c>
      <c r="B362" s="54"/>
      <c r="C362" s="74"/>
      <c r="D362" s="74"/>
      <c r="E362" s="74"/>
      <c r="F362" s="74"/>
      <c r="G362" s="74"/>
      <c r="H362" s="75"/>
      <c r="I362" s="76"/>
      <c r="J362" s="63"/>
      <c r="K362" s="68"/>
    </row>
    <row r="363" spans="1:11" ht="32.25" customHeight="1">
      <c r="A363" s="22" t="s">
        <v>173</v>
      </c>
      <c r="B363" s="54" t="s">
        <v>17</v>
      </c>
      <c r="C363" s="64">
        <v>2</v>
      </c>
      <c r="D363" s="64">
        <v>7</v>
      </c>
      <c r="E363" s="64"/>
      <c r="F363" s="64"/>
      <c r="G363" s="64"/>
      <c r="H363" s="66" t="s">
        <v>172</v>
      </c>
      <c r="I363" s="67">
        <f>I364</f>
        <v>2000000</v>
      </c>
      <c r="J363" s="77">
        <f t="shared" ref="J363" si="38">+J364</f>
        <v>0</v>
      </c>
      <c r="K363" s="68">
        <f t="shared" si="36"/>
        <v>0.31821734136221141</v>
      </c>
    </row>
    <row r="364" spans="1:11" ht="32.25" customHeight="1">
      <c r="A364" s="22" t="s">
        <v>173</v>
      </c>
      <c r="B364" s="54" t="s">
        <v>17</v>
      </c>
      <c r="C364" s="70">
        <v>2</v>
      </c>
      <c r="D364" s="70">
        <v>7</v>
      </c>
      <c r="E364" s="70">
        <v>1</v>
      </c>
      <c r="F364" s="70">
        <v>2</v>
      </c>
      <c r="G364" s="70"/>
      <c r="H364" s="72" t="s">
        <v>89</v>
      </c>
      <c r="I364" s="68">
        <v>2000000</v>
      </c>
      <c r="J364" s="63"/>
      <c r="K364" s="68">
        <f t="shared" si="36"/>
        <v>0.31821734136221141</v>
      </c>
    </row>
    <row r="365" spans="1:11" ht="20.100000000000001" customHeight="1">
      <c r="A365" s="22"/>
      <c r="B365" s="54"/>
      <c r="C365" s="74"/>
      <c r="D365" s="74"/>
      <c r="E365" s="74"/>
      <c r="F365" s="74"/>
      <c r="G365" s="74"/>
      <c r="H365" s="75"/>
      <c r="I365" s="72"/>
      <c r="J365" s="63"/>
      <c r="K365" s="68"/>
    </row>
    <row r="366" spans="1:11" ht="20.100000000000001" customHeight="1">
      <c r="A366" s="22" t="s">
        <v>173</v>
      </c>
      <c r="B366" s="54"/>
      <c r="C366" s="74"/>
      <c r="D366" s="74"/>
      <c r="E366" s="74"/>
      <c r="F366" s="74"/>
      <c r="G366" s="74"/>
      <c r="H366" s="75"/>
      <c r="I366" s="76"/>
      <c r="J366" s="63"/>
      <c r="K366" s="96"/>
    </row>
    <row r="367" spans="1:11" ht="20.100000000000001" customHeight="1">
      <c r="A367" s="22" t="s">
        <v>173</v>
      </c>
      <c r="B367" s="54"/>
      <c r="C367" s="97"/>
      <c r="D367" s="97"/>
      <c r="E367" s="97"/>
      <c r="F367" s="97"/>
      <c r="G367" s="97"/>
      <c r="H367" s="75"/>
      <c r="I367" s="76"/>
      <c r="J367" s="63"/>
      <c r="K367" s="96"/>
    </row>
    <row r="368" spans="1:11" ht="20.100000000000001" customHeight="1">
      <c r="A368" s="22"/>
      <c r="B368" s="54"/>
      <c r="C368" s="97"/>
      <c r="D368" s="97"/>
      <c r="E368" s="97"/>
      <c r="F368" s="97"/>
      <c r="G368" s="97"/>
      <c r="H368" s="98" t="s">
        <v>171</v>
      </c>
      <c r="I368" s="67">
        <f>+I363+I302+I286+I185+I63+I29</f>
        <v>628501260</v>
      </c>
      <c r="J368" s="77">
        <f>+J363+J302+J286+J185+J63+J29</f>
        <v>17000000</v>
      </c>
      <c r="K368" s="96"/>
    </row>
    <row r="369" spans="1:12" ht="20.100000000000001" customHeight="1">
      <c r="A369" s="22"/>
      <c r="B369" s="54"/>
      <c r="C369" s="56"/>
      <c r="D369" s="56"/>
      <c r="E369" s="56"/>
      <c r="F369" s="56"/>
      <c r="G369" s="56"/>
      <c r="H369" s="57"/>
      <c r="I369" s="58"/>
      <c r="J369" s="55"/>
      <c r="K369" s="59"/>
    </row>
    <row r="370" spans="1:12" ht="20.100000000000001" customHeight="1">
      <c r="A370" s="22"/>
      <c r="B370" s="22"/>
      <c r="C370" s="23"/>
      <c r="D370" s="23"/>
      <c r="E370" s="23"/>
      <c r="F370" s="23"/>
      <c r="G370" s="23"/>
      <c r="H370" s="24"/>
      <c r="I370" s="17"/>
      <c r="J370" s="21"/>
      <c r="K370" s="25"/>
    </row>
    <row r="371" spans="1:12" ht="20.100000000000001" customHeight="1">
      <c r="A371" s="19"/>
      <c r="B371" s="19"/>
      <c r="C371" s="19"/>
      <c r="D371" s="19"/>
      <c r="E371" s="19"/>
      <c r="F371" s="19"/>
      <c r="G371" s="19"/>
      <c r="H371" s="19"/>
      <c r="I371" s="18"/>
      <c r="J371" s="1"/>
    </row>
    <row r="372" spans="1:12" ht="20.100000000000001" customHeight="1">
      <c r="B372" s="16"/>
      <c r="C372" s="16"/>
      <c r="D372" s="16"/>
      <c r="E372" s="16"/>
      <c r="F372" s="16"/>
      <c r="G372" s="16"/>
      <c r="H372" s="16"/>
      <c r="I372" s="5"/>
      <c r="J372" s="1"/>
    </row>
    <row r="373" spans="1:12" ht="20.100000000000001" customHeight="1">
      <c r="B373" s="16"/>
      <c r="C373" s="16"/>
      <c r="D373" s="16"/>
      <c r="E373" s="16"/>
      <c r="F373" s="16"/>
      <c r="G373" s="16"/>
      <c r="H373" s="16"/>
      <c r="I373" s="5"/>
      <c r="J373" s="1"/>
    </row>
    <row r="374" spans="1:12" ht="20.25">
      <c r="A374" s="19"/>
      <c r="C374" s="30"/>
      <c r="D374" s="31"/>
      <c r="E374" s="32"/>
      <c r="F374" s="3"/>
      <c r="H374" s="16"/>
      <c r="I374" s="16"/>
    </row>
    <row r="375" spans="1:12" ht="36.75" customHeight="1">
      <c r="C375" s="147" t="s">
        <v>238</v>
      </c>
      <c r="D375" s="147"/>
      <c r="E375" s="147"/>
      <c r="F375" s="35"/>
      <c r="G375" s="35"/>
      <c r="H375" s="31"/>
      <c r="I375" s="147" t="s">
        <v>232</v>
      </c>
      <c r="J375" s="147"/>
      <c r="K375" s="147"/>
      <c r="L375" s="36"/>
    </row>
    <row r="376" spans="1:12" ht="15.75">
      <c r="B376" s="33"/>
      <c r="C376" s="35"/>
      <c r="D376" s="35"/>
      <c r="E376" s="35"/>
      <c r="F376" s="35"/>
      <c r="G376" s="35"/>
      <c r="H376" s="37"/>
      <c r="I376" s="38"/>
      <c r="J376" s="38"/>
      <c r="K376" s="38"/>
      <c r="L376" s="38"/>
    </row>
    <row r="377" spans="1:12" ht="16.5" thickBot="1">
      <c r="A377" s="1"/>
      <c r="B377" s="34"/>
      <c r="C377" s="39"/>
      <c r="D377" s="39"/>
      <c r="E377" s="39"/>
      <c r="F377" s="40"/>
      <c r="G377" s="40"/>
      <c r="H377" s="38"/>
      <c r="I377" s="148"/>
      <c r="J377" s="148"/>
      <c r="K377" s="148"/>
      <c r="L377" s="148"/>
    </row>
    <row r="378" spans="1:12" ht="15.75">
      <c r="B378" s="1"/>
      <c r="C378" s="41" t="s">
        <v>239</v>
      </c>
      <c r="D378" s="35"/>
      <c r="E378" s="35"/>
      <c r="F378" s="35"/>
      <c r="G378" s="35"/>
      <c r="H378" s="42"/>
      <c r="I378" s="149" t="s">
        <v>233</v>
      </c>
      <c r="J378" s="149"/>
      <c r="K378" s="149"/>
      <c r="L378" s="149"/>
    </row>
    <row r="379" spans="1:12" ht="15.75">
      <c r="B379" s="1"/>
      <c r="C379" s="43" t="s">
        <v>240</v>
      </c>
      <c r="D379" s="35"/>
      <c r="E379" s="35"/>
      <c r="F379" s="35"/>
      <c r="G379" s="35"/>
      <c r="H379" s="41"/>
      <c r="I379" s="150" t="s">
        <v>242</v>
      </c>
      <c r="J379" s="150"/>
      <c r="K379" s="150"/>
      <c r="L379" s="150"/>
    </row>
    <row r="380" spans="1:12" ht="14.25" customHeight="1">
      <c r="B380" s="1"/>
      <c r="C380" s="41"/>
      <c r="D380" s="41"/>
      <c r="E380" s="44"/>
      <c r="F380" s="45"/>
      <c r="G380" s="35"/>
      <c r="H380" s="138"/>
      <c r="I380" s="138"/>
      <c r="J380" s="138"/>
      <c r="K380" s="138"/>
      <c r="L380" s="35"/>
    </row>
    <row r="381" spans="1:12" ht="15.75">
      <c r="C381" s="35"/>
      <c r="D381" s="35"/>
      <c r="E381" s="35"/>
      <c r="F381" s="35"/>
      <c r="G381" s="46"/>
      <c r="H381" s="41"/>
      <c r="I381" s="41"/>
      <c r="J381" s="44"/>
      <c r="K381" s="45"/>
      <c r="L381" s="35"/>
    </row>
    <row r="382" spans="1:12" ht="15.75">
      <c r="C382" s="35"/>
      <c r="D382" s="35"/>
      <c r="E382" s="35"/>
      <c r="F382" s="35"/>
      <c r="G382" s="46"/>
      <c r="H382" s="37"/>
      <c r="I382" s="37"/>
      <c r="J382" s="47"/>
      <c r="K382" s="46"/>
      <c r="L382" s="35"/>
    </row>
    <row r="383" spans="1:12" ht="15.75">
      <c r="C383" s="35"/>
      <c r="D383" s="35"/>
      <c r="E383" s="35"/>
      <c r="F383" s="35"/>
      <c r="G383" s="46"/>
      <c r="H383" s="37"/>
      <c r="I383" s="37"/>
      <c r="J383" s="47"/>
      <c r="K383" s="46"/>
      <c r="L383" s="35"/>
    </row>
    <row r="384" spans="1:12" ht="15.75">
      <c r="C384" s="35"/>
      <c r="D384" s="35"/>
      <c r="E384" s="35"/>
      <c r="F384" s="35"/>
      <c r="G384" s="46"/>
      <c r="H384" s="48"/>
      <c r="I384" s="41"/>
      <c r="J384" s="44"/>
      <c r="K384" s="46"/>
      <c r="L384" s="35"/>
    </row>
    <row r="385" spans="3:12" ht="13.5" customHeight="1">
      <c r="C385" s="35"/>
      <c r="D385" s="35"/>
      <c r="E385" s="35"/>
      <c r="F385" s="35"/>
      <c r="G385" s="46"/>
      <c r="H385" s="38"/>
      <c r="I385" s="35"/>
      <c r="J385" s="37"/>
      <c r="K385" s="47"/>
      <c r="L385" s="35"/>
    </row>
    <row r="386" spans="3:12" ht="17.25" customHeight="1">
      <c r="C386" s="35"/>
      <c r="D386" s="35"/>
      <c r="E386" s="35"/>
      <c r="F386" s="35"/>
      <c r="G386" s="35"/>
      <c r="H386" s="37" t="s">
        <v>234</v>
      </c>
      <c r="I386" s="35"/>
      <c r="J386" s="37"/>
      <c r="K386" s="47"/>
      <c r="L386" s="35"/>
    </row>
    <row r="387" spans="3:12" ht="15.75">
      <c r="C387" s="35"/>
      <c r="D387" s="35"/>
      <c r="E387" s="35"/>
      <c r="F387" s="35"/>
      <c r="G387" s="35"/>
      <c r="H387" s="37"/>
      <c r="I387" s="35"/>
      <c r="J387" s="41"/>
      <c r="K387" s="44"/>
      <c r="L387" s="35"/>
    </row>
    <row r="388" spans="3:12" ht="32.25" customHeight="1" thickBot="1">
      <c r="C388" s="49"/>
      <c r="D388" s="49"/>
      <c r="E388" s="49"/>
      <c r="F388" s="49"/>
      <c r="G388" s="49"/>
      <c r="H388" s="50" t="s">
        <v>237</v>
      </c>
      <c r="I388" s="35"/>
      <c r="J388" s="51"/>
      <c r="K388" s="52"/>
      <c r="L388" s="35"/>
    </row>
    <row r="389" spans="3:12" ht="18.75" customHeight="1">
      <c r="C389" s="49"/>
      <c r="D389" s="49"/>
      <c r="E389" s="49"/>
      <c r="F389" s="49"/>
      <c r="G389" s="49"/>
      <c r="H389" s="41" t="s">
        <v>235</v>
      </c>
      <c r="I389" s="35"/>
      <c r="J389" s="43"/>
      <c r="K389" s="53"/>
      <c r="L389" s="35"/>
    </row>
    <row r="390" spans="3:12" ht="15.75">
      <c r="C390" s="49"/>
      <c r="D390" s="49"/>
      <c r="E390" s="49"/>
      <c r="F390" s="49"/>
      <c r="G390" s="49"/>
      <c r="H390" s="43" t="s">
        <v>236</v>
      </c>
      <c r="I390" s="35"/>
      <c r="J390" s="35"/>
      <c r="K390" s="35"/>
      <c r="L390" s="35"/>
    </row>
    <row r="391" spans="3:12">
      <c r="C391" s="2"/>
      <c r="D391" s="2"/>
      <c r="E391" s="2"/>
      <c r="F391" s="2"/>
      <c r="G391" s="2"/>
      <c r="H391" s="2"/>
      <c r="I391" s="2"/>
      <c r="J391" s="2"/>
      <c r="K391" s="2"/>
    </row>
    <row r="392" spans="3:12">
      <c r="C392" s="2"/>
      <c r="D392" s="2"/>
      <c r="E392" s="2"/>
      <c r="F392" s="2"/>
      <c r="G392" s="2"/>
      <c r="H392" s="2"/>
      <c r="I392" s="2"/>
    </row>
    <row r="393" spans="3:12">
      <c r="C393" s="2"/>
      <c r="D393" s="2"/>
      <c r="E393" s="2"/>
      <c r="F393" s="2"/>
      <c r="G393" s="2"/>
      <c r="H393" s="2"/>
      <c r="I393" s="2"/>
    </row>
    <row r="394" spans="3:12">
      <c r="C394" s="2"/>
      <c r="D394" s="2"/>
      <c r="E394" s="2"/>
      <c r="F394" s="2"/>
      <c r="G394" s="2"/>
      <c r="H394" s="2"/>
      <c r="I394" s="2"/>
    </row>
    <row r="395" spans="3:12">
      <c r="C395" s="2"/>
      <c r="D395" s="2"/>
      <c r="E395" s="2"/>
      <c r="F395" s="2"/>
      <c r="G395" s="2"/>
      <c r="H395" s="2"/>
      <c r="I395" s="2"/>
    </row>
    <row r="396" spans="3:12">
      <c r="C396" s="2"/>
      <c r="D396" s="2"/>
      <c r="E396" s="2"/>
      <c r="F396" s="2"/>
      <c r="G396" s="2"/>
      <c r="H396" s="2"/>
      <c r="I396" s="2"/>
    </row>
    <row r="397" spans="3:12">
      <c r="C397" s="2"/>
      <c r="D397" s="2"/>
      <c r="E397" s="2"/>
      <c r="F397" s="2"/>
      <c r="G397" s="2"/>
      <c r="H397" s="2"/>
      <c r="I397" s="2"/>
    </row>
    <row r="398" spans="3:12">
      <c r="C398" s="2"/>
      <c r="D398" s="2"/>
      <c r="E398" s="2"/>
      <c r="F398" s="2"/>
      <c r="G398" s="2"/>
      <c r="H398" s="2"/>
      <c r="I398" s="2"/>
    </row>
    <row r="399" spans="3:12">
      <c r="C399" s="2"/>
      <c r="D399" s="2"/>
      <c r="E399" s="2"/>
      <c r="F399" s="2"/>
      <c r="G399" s="2"/>
      <c r="H399" s="2"/>
      <c r="I399" s="2"/>
    </row>
  </sheetData>
  <mergeCells count="15">
    <mergeCell ref="H380:K380"/>
    <mergeCell ref="B19:K19"/>
    <mergeCell ref="B21:K21"/>
    <mergeCell ref="K27:K28"/>
    <mergeCell ref="C27:G28"/>
    <mergeCell ref="C375:E375"/>
    <mergeCell ref="I375:K375"/>
    <mergeCell ref="I377:L377"/>
    <mergeCell ref="I378:L378"/>
    <mergeCell ref="I379:L379"/>
    <mergeCell ref="A27:A28"/>
    <mergeCell ref="B27:B28"/>
    <mergeCell ref="H27:H28"/>
    <mergeCell ref="I27:I28"/>
    <mergeCell ref="J27:J28"/>
  </mergeCells>
  <pageMargins left="1.299212598425197" right="1.299212598425197" top="0.74803149606299213" bottom="0.74803149606299213" header="0.31496062992125984" footer="0.31496062992125984"/>
  <pageSetup scale="33" orientation="portrait" r:id="rId1"/>
  <headerFooter>
    <oddHeader>&amp;C&amp;N&amp;P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MISI0N VISION</vt:lpstr>
      <vt:lpstr>PRESUPUESTO DE GASTOS PP  2024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Yarenny Diroche Ramirez</cp:lastModifiedBy>
  <cp:lastPrinted>2024-01-16T19:07:10Z</cp:lastPrinted>
  <dcterms:created xsi:type="dcterms:W3CDTF">2019-05-29T14:11:15Z</dcterms:created>
  <dcterms:modified xsi:type="dcterms:W3CDTF">2024-02-06T15:20:24Z</dcterms:modified>
</cp:coreProperties>
</file>