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 tabRatio="599" firstSheet="2" activeTab="2"/>
  </bookViews>
  <sheets>
    <sheet name="MISI0N VISION" sheetId="15" r:id="rId1"/>
    <sheet name="ESTRUCT. PROGRAMATICA" sheetId="14" r:id="rId2"/>
    <sheet name="PRESUPUESTO DEGASTOS  2025 Y 2" sheetId="1" r:id="rId3"/>
    <sheet name="PRESUPUESTO DE INGRESOS 2024" sheetId="16" r:id="rId4"/>
    <sheet name="PROYECCION 2025" sheetId="17" r:id="rId5"/>
    <sheet name="Hoja1" sheetId="18" r:id="rId6"/>
  </sheets>
  <externalReferences>
    <externalReference r:id="rId7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4" i="1" l="1"/>
  <c r="M273" i="1"/>
  <c r="N46" i="1" l="1"/>
  <c r="N47" i="1"/>
  <c r="M45" i="1"/>
  <c r="N248" i="1" l="1"/>
  <c r="N24" i="1" l="1"/>
  <c r="N26" i="1"/>
  <c r="N27" i="1"/>
  <c r="N28" i="1"/>
  <c r="N29" i="1"/>
  <c r="N30" i="1"/>
  <c r="N32" i="1"/>
  <c r="N33" i="1"/>
  <c r="N35" i="1"/>
  <c r="N36" i="1"/>
  <c r="N37" i="1"/>
  <c r="N40" i="1"/>
  <c r="N41" i="1"/>
  <c r="N42" i="1"/>
  <c r="N43" i="1"/>
  <c r="N44" i="1"/>
  <c r="N45" i="1"/>
  <c r="N48" i="1"/>
  <c r="N50" i="1"/>
  <c r="N51" i="1"/>
  <c r="N52" i="1"/>
  <c r="N53" i="1"/>
  <c r="N57" i="1"/>
  <c r="N59" i="1"/>
  <c r="N61" i="1"/>
  <c r="N63" i="1"/>
  <c r="N65" i="1"/>
  <c r="N67" i="1"/>
  <c r="N68" i="1"/>
  <c r="N71" i="1"/>
  <c r="N72" i="1"/>
  <c r="N74" i="1"/>
  <c r="N75" i="1"/>
  <c r="N78" i="1"/>
  <c r="N79" i="1"/>
  <c r="N82" i="1"/>
  <c r="N84" i="1"/>
  <c r="N86" i="1"/>
  <c r="N87" i="1"/>
  <c r="N90" i="1"/>
  <c r="N91" i="1"/>
  <c r="N93" i="1"/>
  <c r="N95" i="1"/>
  <c r="N97" i="1"/>
  <c r="N98" i="1"/>
  <c r="N101" i="1"/>
  <c r="N102" i="1"/>
  <c r="N104" i="1"/>
  <c r="N105" i="1"/>
  <c r="N107" i="1"/>
  <c r="N108" i="1"/>
  <c r="N111" i="1"/>
  <c r="N112" i="1"/>
  <c r="N113" i="1"/>
  <c r="N114" i="1"/>
  <c r="N116" i="1"/>
  <c r="N117" i="1"/>
  <c r="N118" i="1"/>
  <c r="N119" i="1"/>
  <c r="N120" i="1"/>
  <c r="N121" i="1"/>
  <c r="N123" i="1"/>
  <c r="N124" i="1"/>
  <c r="N127" i="1"/>
  <c r="N129" i="1"/>
  <c r="N130" i="1"/>
  <c r="N131" i="1"/>
  <c r="N133" i="1"/>
  <c r="N135" i="1"/>
  <c r="N136" i="1"/>
  <c r="N137" i="1"/>
  <c r="N138" i="1"/>
  <c r="N139" i="1"/>
  <c r="N140" i="1"/>
  <c r="N142" i="1"/>
  <c r="N144" i="1"/>
  <c r="N145" i="1"/>
  <c r="N148" i="1"/>
  <c r="N150" i="1"/>
  <c r="N151" i="1"/>
  <c r="N152" i="1"/>
  <c r="N156" i="1"/>
  <c r="N158" i="1"/>
  <c r="N159" i="1"/>
  <c r="N162" i="1"/>
  <c r="N164" i="1"/>
  <c r="N165" i="1"/>
  <c r="N168" i="1"/>
  <c r="N170" i="1"/>
  <c r="N172" i="1"/>
  <c r="N174" i="1"/>
  <c r="N175" i="1"/>
  <c r="N177" i="1"/>
  <c r="N178" i="1"/>
  <c r="N179" i="1"/>
  <c r="N182" i="1"/>
  <c r="N184" i="1"/>
  <c r="N186" i="1"/>
  <c r="N187" i="1"/>
  <c r="N190" i="1"/>
  <c r="N191" i="1"/>
  <c r="N193" i="1"/>
  <c r="N194" i="1"/>
  <c r="N195" i="1"/>
  <c r="N197" i="1"/>
  <c r="N198" i="1"/>
  <c r="N200" i="1"/>
  <c r="N201" i="1"/>
  <c r="N202" i="1"/>
  <c r="N205" i="1"/>
  <c r="N206" i="1"/>
  <c r="N208" i="1"/>
  <c r="N209" i="1"/>
  <c r="N210" i="1"/>
  <c r="N211" i="1"/>
  <c r="N213" i="1"/>
  <c r="N214" i="1"/>
  <c r="N215" i="1"/>
  <c r="N216" i="1"/>
  <c r="N217" i="1"/>
  <c r="N218" i="1"/>
  <c r="N221" i="1"/>
  <c r="N223" i="1"/>
  <c r="N225" i="1"/>
  <c r="N227" i="1"/>
  <c r="N229" i="1"/>
  <c r="N231" i="1"/>
  <c r="N232" i="1"/>
  <c r="N234" i="1"/>
  <c r="N235" i="1"/>
  <c r="N236" i="1"/>
  <c r="N237" i="1"/>
  <c r="N238" i="1"/>
  <c r="N242" i="1"/>
  <c r="N244" i="1"/>
  <c r="N245" i="1"/>
  <c r="N247" i="1"/>
  <c r="N251" i="1"/>
  <c r="N252" i="1"/>
  <c r="N256" i="1"/>
  <c r="N258" i="1"/>
  <c r="N259" i="1"/>
  <c r="N261" i="1"/>
  <c r="N263" i="1"/>
  <c r="N265" i="1"/>
  <c r="N266" i="1"/>
  <c r="N269" i="1"/>
  <c r="N271" i="1"/>
  <c r="N272" i="1"/>
  <c r="N276" i="1"/>
  <c r="N277" i="1"/>
  <c r="N280" i="1"/>
  <c r="N282" i="1"/>
  <c r="N283" i="1"/>
  <c r="N285" i="1"/>
  <c r="N287" i="1"/>
  <c r="N288" i="1"/>
  <c r="N290" i="1"/>
  <c r="N291" i="1"/>
  <c r="N293" i="1"/>
  <c r="N294" i="1"/>
  <c r="N296" i="1"/>
  <c r="N298" i="1"/>
  <c r="N299" i="1"/>
  <c r="N302" i="1"/>
  <c r="N304" i="1"/>
  <c r="M281" i="1" l="1"/>
  <c r="N281" i="1" s="1"/>
  <c r="M192" i="1"/>
  <c r="N192" i="1" s="1"/>
  <c r="M134" i="1"/>
  <c r="N134" i="1" s="1"/>
  <c r="M128" i="1"/>
  <c r="N128" i="1" s="1"/>
  <c r="M132" i="1"/>
  <c r="N132" i="1" s="1"/>
  <c r="M204" i="1" l="1"/>
  <c r="N204" i="1" s="1"/>
  <c r="M39" i="1"/>
  <c r="M38" i="1" l="1"/>
  <c r="N38" i="1" s="1"/>
  <c r="N39" i="1"/>
  <c r="M207" i="1"/>
  <c r="N207" i="1" s="1"/>
  <c r="M212" i="1"/>
  <c r="N212" i="1" s="1"/>
  <c r="M257" i="1"/>
  <c r="N257" i="1" s="1"/>
  <c r="M96" i="1"/>
  <c r="N96" i="1" s="1"/>
  <c r="L22" i="1" l="1"/>
  <c r="M303" i="1" l="1"/>
  <c r="N303" i="1" s="1"/>
  <c r="M301" i="1"/>
  <c r="N301" i="1" s="1"/>
  <c r="M297" i="1"/>
  <c r="M292" i="1"/>
  <c r="N292" i="1" s="1"/>
  <c r="M289" i="1"/>
  <c r="M284" i="1"/>
  <c r="N284" i="1" s="1"/>
  <c r="M279" i="1"/>
  <c r="N279" i="1" s="1"/>
  <c r="M275" i="1"/>
  <c r="N274" i="1"/>
  <c r="M270" i="1"/>
  <c r="M268" i="1"/>
  <c r="N268" i="1" s="1"/>
  <c r="M264" i="1"/>
  <c r="N264" i="1" s="1"/>
  <c r="M262" i="1"/>
  <c r="N262" i="1" s="1"/>
  <c r="M260" i="1"/>
  <c r="N260" i="1" s="1"/>
  <c r="M255" i="1"/>
  <c r="N255" i="1" s="1"/>
  <c r="M250" i="1"/>
  <c r="M246" i="1"/>
  <c r="N246" i="1" s="1"/>
  <c r="M243" i="1"/>
  <c r="N243" i="1" s="1"/>
  <c r="M241" i="1"/>
  <c r="N241" i="1" s="1"/>
  <c r="M233" i="1"/>
  <c r="N233" i="1" s="1"/>
  <c r="M230" i="1"/>
  <c r="N230" i="1" s="1"/>
  <c r="M228" i="1"/>
  <c r="N228" i="1" s="1"/>
  <c r="M226" i="1"/>
  <c r="N226" i="1" s="1"/>
  <c r="M224" i="1"/>
  <c r="N224" i="1" s="1"/>
  <c r="M222" i="1"/>
  <c r="N222" i="1" s="1"/>
  <c r="M220" i="1"/>
  <c r="N220" i="1" s="1"/>
  <c r="M199" i="1"/>
  <c r="N199" i="1" s="1"/>
  <c r="M196" i="1"/>
  <c r="N196" i="1" s="1"/>
  <c r="M189" i="1"/>
  <c r="N189" i="1" s="1"/>
  <c r="M185" i="1"/>
  <c r="N185" i="1" s="1"/>
  <c r="M183" i="1"/>
  <c r="N183" i="1" s="1"/>
  <c r="M181" i="1"/>
  <c r="N181" i="1" s="1"/>
  <c r="M176" i="1"/>
  <c r="N176" i="1" s="1"/>
  <c r="M173" i="1"/>
  <c r="N173" i="1" s="1"/>
  <c r="M171" i="1"/>
  <c r="N171" i="1" s="1"/>
  <c r="M169" i="1"/>
  <c r="N169" i="1" s="1"/>
  <c r="M167" i="1"/>
  <c r="N167" i="1" s="1"/>
  <c r="M163" i="1"/>
  <c r="N163" i="1" s="1"/>
  <c r="M161" i="1"/>
  <c r="N161" i="1" s="1"/>
  <c r="M157" i="1"/>
  <c r="N157" i="1" s="1"/>
  <c r="M155" i="1"/>
  <c r="N155" i="1" s="1"/>
  <c r="M149" i="1"/>
  <c r="N149" i="1" s="1"/>
  <c r="M147" i="1"/>
  <c r="N147" i="1" s="1"/>
  <c r="M143" i="1"/>
  <c r="N143" i="1" s="1"/>
  <c r="M141" i="1"/>
  <c r="N141" i="1" s="1"/>
  <c r="M126" i="1"/>
  <c r="N126" i="1" s="1"/>
  <c r="M122" i="1"/>
  <c r="N122" i="1" s="1"/>
  <c r="M115" i="1"/>
  <c r="N115" i="1" s="1"/>
  <c r="M110" i="1"/>
  <c r="N110" i="1" s="1"/>
  <c r="M106" i="1"/>
  <c r="N106" i="1" s="1"/>
  <c r="M103" i="1"/>
  <c r="N103" i="1" s="1"/>
  <c r="M100" i="1"/>
  <c r="N100" i="1" s="1"/>
  <c r="M94" i="1"/>
  <c r="N94" i="1" s="1"/>
  <c r="M92" i="1"/>
  <c r="N92" i="1" s="1"/>
  <c r="M89" i="1"/>
  <c r="N89" i="1" s="1"/>
  <c r="M85" i="1"/>
  <c r="N85" i="1" s="1"/>
  <c r="M83" i="1"/>
  <c r="N83" i="1" s="1"/>
  <c r="M81" i="1"/>
  <c r="N81" i="1" s="1"/>
  <c r="M77" i="1"/>
  <c r="M76" i="1" s="1"/>
  <c r="M73" i="1"/>
  <c r="N73" i="1" s="1"/>
  <c r="M70" i="1"/>
  <c r="N70" i="1" s="1"/>
  <c r="M66" i="1"/>
  <c r="N66" i="1" s="1"/>
  <c r="M64" i="1"/>
  <c r="N64" i="1" s="1"/>
  <c r="M62" i="1"/>
  <c r="N62" i="1" s="1"/>
  <c r="M60" i="1"/>
  <c r="N60" i="1" s="1"/>
  <c r="M58" i="1"/>
  <c r="N58" i="1" s="1"/>
  <c r="M56" i="1"/>
  <c r="N56" i="1" s="1"/>
  <c r="M49" i="1"/>
  <c r="N49" i="1" s="1"/>
  <c r="M34" i="1"/>
  <c r="N34" i="1" s="1"/>
  <c r="M31" i="1"/>
  <c r="N31" i="1" s="1"/>
  <c r="M25" i="1"/>
  <c r="N25" i="1" s="1"/>
  <c r="M23" i="1"/>
  <c r="N23" i="1" s="1"/>
  <c r="N76" i="1" l="1"/>
  <c r="N77" i="1"/>
  <c r="M249" i="1"/>
  <c r="N249" i="1" s="1"/>
  <c r="N250" i="1"/>
  <c r="N273" i="1"/>
  <c r="N275" i="1"/>
  <c r="M295" i="1"/>
  <c r="N295" i="1" s="1"/>
  <c r="N297" i="1"/>
  <c r="M267" i="1"/>
  <c r="N267" i="1" s="1"/>
  <c r="N270" i="1"/>
  <c r="M286" i="1"/>
  <c r="N286" i="1" s="1"/>
  <c r="N289" i="1"/>
  <c r="M166" i="1"/>
  <c r="N166" i="1" s="1"/>
  <c r="M125" i="1"/>
  <c r="N125" i="1" s="1"/>
  <c r="M254" i="1"/>
  <c r="N254" i="1" s="1"/>
  <c r="M300" i="1"/>
  <c r="N300" i="1" s="1"/>
  <c r="M109" i="1"/>
  <c r="N109" i="1" s="1"/>
  <c r="M188" i="1"/>
  <c r="N188" i="1" s="1"/>
  <c r="M88" i="1"/>
  <c r="N88" i="1" s="1"/>
  <c r="M240" i="1"/>
  <c r="M22" i="1"/>
  <c r="M146" i="1"/>
  <c r="N146" i="1" s="1"/>
  <c r="M180" i="1"/>
  <c r="N180" i="1" s="1"/>
  <c r="M154" i="1"/>
  <c r="N154" i="1" s="1"/>
  <c r="M55" i="1"/>
  <c r="N55" i="1" s="1"/>
  <c r="M99" i="1"/>
  <c r="N99" i="1" s="1"/>
  <c r="M69" i="1"/>
  <c r="N69" i="1" s="1"/>
  <c r="M160" i="1"/>
  <c r="N160" i="1" s="1"/>
  <c r="M203" i="1"/>
  <c r="N203" i="1" s="1"/>
  <c r="M219" i="1"/>
  <c r="N219" i="1" s="1"/>
  <c r="M80" i="1"/>
  <c r="N80" i="1" s="1"/>
  <c r="B30" i="17"/>
  <c r="M278" i="1" l="1"/>
  <c r="N278" i="1" s="1"/>
  <c r="M239" i="1"/>
  <c r="N239" i="1" s="1"/>
  <c r="N240" i="1"/>
  <c r="M21" i="1"/>
  <c r="N21" i="1" s="1"/>
  <c r="N22" i="1"/>
  <c r="M54" i="1"/>
  <c r="N54" i="1" s="1"/>
  <c r="M153" i="1"/>
  <c r="N153" i="1" s="1"/>
  <c r="M253" i="1" l="1"/>
  <c r="N253" i="1" s="1"/>
  <c r="L149" i="1"/>
  <c r="L146" i="1" s="1"/>
  <c r="L39" i="1"/>
  <c r="L38" i="1" s="1"/>
  <c r="L49" i="1"/>
  <c r="L70" i="1"/>
  <c r="L69" i="1" s="1"/>
  <c r="L80" i="1"/>
  <c r="L89" i="1"/>
  <c r="L88" i="1" s="1"/>
  <c r="L169" i="1"/>
  <c r="L204" i="1"/>
  <c r="L212" i="1"/>
  <c r="L241" i="1"/>
  <c r="L240" i="1" s="1"/>
  <c r="L250" i="1"/>
  <c r="L249" i="1" s="1"/>
  <c r="L255" i="1"/>
  <c r="L273" i="1"/>
  <c r="L274" i="1"/>
  <c r="L279" i="1"/>
  <c r="L281" i="1"/>
  <c r="L286" i="1"/>
  <c r="L292" i="1"/>
  <c r="L297" i="1"/>
  <c r="L295" i="1" s="1"/>
  <c r="L301" i="1"/>
  <c r="M306" i="1" l="1"/>
  <c r="L21" i="1"/>
  <c r="L54" i="1"/>
  <c r="L278" i="1"/>
  <c r="L203" i="1"/>
  <c r="L153" i="1" s="1"/>
  <c r="L260" i="1"/>
  <c r="L254" i="1" s="1"/>
  <c r="L239" i="1"/>
  <c r="L253" i="1" l="1"/>
  <c r="L306" i="1" s="1"/>
  <c r="K256" i="1" l="1"/>
  <c r="K251" i="1"/>
  <c r="K229" i="1" l="1"/>
  <c r="K227" i="1"/>
  <c r="K223" i="1"/>
  <c r="K221" i="1"/>
  <c r="K186" i="1"/>
  <c r="K184" i="1"/>
  <c r="K182" i="1"/>
  <c r="K178" i="1"/>
  <c r="K174" i="1"/>
  <c r="K170" i="1"/>
  <c r="K168" i="1"/>
  <c r="K164" i="1"/>
  <c r="K162" i="1"/>
  <c r="K156" i="1"/>
  <c r="K127" i="1" l="1"/>
  <c r="K107" i="1"/>
  <c r="K104" i="1"/>
  <c r="K90" i="1"/>
  <c r="K32" i="1"/>
  <c r="F18" i="14"/>
  <c r="F16" i="14"/>
  <c r="F14" i="14"/>
</calcChain>
</file>

<file path=xl/sharedStrings.xml><?xml version="1.0" encoding="utf-8"?>
<sst xmlns="http://schemas.openxmlformats.org/spreadsheetml/2006/main" count="1429" uniqueCount="338">
  <si>
    <t>Actividad 
/ Obra</t>
  </si>
  <si>
    <t>Programa</t>
  </si>
  <si>
    <t>Producto</t>
  </si>
  <si>
    <t>Auxiliares</t>
  </si>
  <si>
    <t>FUENTE</t>
  </si>
  <si>
    <t>Nombre</t>
  </si>
  <si>
    <t>Fuente</t>
  </si>
  <si>
    <t>REQUERIMIENTOS PRESUPUESTO 2021</t>
  </si>
  <si>
    <t>Solicitud Revisión Estructura Programática</t>
  </si>
  <si>
    <t>Código</t>
  </si>
  <si>
    <t>Documento Relacionado</t>
  </si>
  <si>
    <t>Fecha Versión</t>
  </si>
  <si>
    <t>Versión</t>
  </si>
  <si>
    <t>FO-FP-02</t>
  </si>
  <si>
    <t>Procedimiento para la Revisión de Estructuras Programáticas</t>
  </si>
  <si>
    <t>I - Institución</t>
  </si>
  <si>
    <t>I.I - Completar los datos requeridos sobre la institución</t>
  </si>
  <si>
    <t>Capítulo</t>
  </si>
  <si>
    <t>Subcapítulo</t>
  </si>
  <si>
    <t>Unidad</t>
  </si>
  <si>
    <t>II - Propuesta de Estructura Programática</t>
  </si>
  <si>
    <t>II.I - Favor detallar la estructura programática institucional</t>
  </si>
  <si>
    <t>Proyecto</t>
  </si>
  <si>
    <t>Indicador de Producto</t>
  </si>
  <si>
    <t>Clasificación Funcional</t>
  </si>
  <si>
    <t>Unidad Responsable</t>
  </si>
  <si>
    <t>Comentario</t>
  </si>
  <si>
    <t>III - Aprobación</t>
  </si>
  <si>
    <t>III.I - Institución</t>
  </si>
  <si>
    <t>Representante 
Planificación y Desarrollo</t>
  </si>
  <si>
    <t>Firma</t>
  </si>
  <si>
    <t>Fecha</t>
  </si>
  <si>
    <t>Representante
Administrativo Financiero</t>
  </si>
  <si>
    <t>III.II - Dirección de Servicios (DIGEPRES)</t>
  </si>
  <si>
    <t>Director (a) / Encargado (a)</t>
  </si>
  <si>
    <t>III.III  -Dirección de Evaluación y Calidad del Gasto Público (DIGEPRES)</t>
  </si>
  <si>
    <t>03/06/2022</t>
  </si>
  <si>
    <t>DENOMINACIÓN</t>
  </si>
  <si>
    <t>Tipo</t>
  </si>
  <si>
    <t>Concepto</t>
  </si>
  <si>
    <t>Cuenta</t>
  </si>
  <si>
    <t>Subcuenta</t>
  </si>
  <si>
    <t>Auxiliar</t>
  </si>
  <si>
    <t>Denominación</t>
  </si>
  <si>
    <t>Clasificación del ingreso</t>
  </si>
  <si>
    <t>Denominación de la cuenta</t>
  </si>
  <si>
    <t xml:space="preserve">Fondo </t>
  </si>
  <si>
    <t>INFORMACION  INSTITUCIONAL</t>
  </si>
  <si>
    <t>PREPARADO POR:</t>
  </si>
  <si>
    <t>AUTORIZADO POR:</t>
  </si>
  <si>
    <t>Ingresos Proyectados 2022  Valores en RD$</t>
  </si>
  <si>
    <t>No. UNIDAD EJECUTORA</t>
  </si>
  <si>
    <r>
      <t>Formato elaborado por:</t>
    </r>
    <r>
      <rPr>
        <sz val="10"/>
        <rFont val="Arial"/>
        <family val="2"/>
      </rPr>
      <t xml:space="preserve"> Departamento de Programación y Evaluación Presupuestaria del MICM</t>
    </r>
  </si>
  <si>
    <t>FECHA DE ELABORACIÓN:</t>
  </si>
  <si>
    <t>MISIÓN</t>
  </si>
  <si>
    <t>VISIÓN</t>
  </si>
  <si>
    <t>DESCRIPCIÓN DEL CAPÍTULO</t>
  </si>
  <si>
    <t>DESCRIPCIÓN DEL / LOS  PROGRAMA (S)</t>
  </si>
  <si>
    <r>
      <t xml:space="preserve">No. CAPÍTULO </t>
    </r>
    <r>
      <rPr>
        <b/>
        <u/>
        <sz val="10"/>
        <color theme="1"/>
        <rFont val="Arial"/>
        <family val="2"/>
      </rPr>
      <t xml:space="preserve">                                    </t>
    </r>
    <r>
      <rPr>
        <b/>
        <sz val="10"/>
        <color theme="1"/>
        <rFont val="Arial"/>
        <family val="2"/>
      </rPr>
      <t xml:space="preserve">            </t>
    </r>
  </si>
  <si>
    <t>No. Organismo Financiador</t>
  </si>
  <si>
    <t>FORMULACIÓN ANTEPROYECTO  PRESUPUESTO DE INGRESOS AÑO 2022</t>
  </si>
  <si>
    <t>5135</t>
  </si>
  <si>
    <t>01</t>
  </si>
  <si>
    <t>0001</t>
  </si>
  <si>
    <t>Licda. Rosa Virginia Almonte</t>
  </si>
  <si>
    <t>Licda. Sarah Leonor de la Rosa</t>
  </si>
  <si>
    <t>Objeto /Concepto</t>
  </si>
  <si>
    <t xml:space="preserve">REMUNERACIONES Y CONTRIBUCIONES </t>
  </si>
  <si>
    <t>REMUNERACIONES</t>
  </si>
  <si>
    <t xml:space="preserve">Remuneraciones al  personal fijo </t>
  </si>
  <si>
    <t xml:space="preserve">Sueldos fijos </t>
  </si>
  <si>
    <t>Remuneracion al personal con carácter transitorio</t>
  </si>
  <si>
    <t>Suplencias</t>
  </si>
  <si>
    <t>Personal de carácter temporal</t>
  </si>
  <si>
    <t xml:space="preserve">Sueldo Anual No. 13 </t>
  </si>
  <si>
    <t xml:space="preserve">Prestaciones Económicas/ Laborales </t>
  </si>
  <si>
    <t xml:space="preserve">Proporcion de vacaciones no disfrutadas </t>
  </si>
  <si>
    <t>SOBRESUELDOS</t>
  </si>
  <si>
    <t xml:space="preserve">Compensación </t>
  </si>
  <si>
    <t>Pago de Horas Extraordinarias (Reglamento 523-09)</t>
  </si>
  <si>
    <t>Compensacion servicios de Seguridad</t>
  </si>
  <si>
    <t>Incentivo por rendimiento individual</t>
  </si>
  <si>
    <t xml:space="preserve">Bono por desempeño </t>
  </si>
  <si>
    <t>Compensacion por rendimiento indicadores del MAP</t>
  </si>
  <si>
    <t xml:space="preserve">CONTRIBUCIONES A LA SEGURIDAD SOCIAL </t>
  </si>
  <si>
    <t xml:space="preserve">Contribuciones al seguro de salud </t>
  </si>
  <si>
    <t>Contribuciones al seguro de pensiones</t>
  </si>
  <si>
    <t>Contribuciones al seguro de riesgo laboral</t>
  </si>
  <si>
    <t xml:space="preserve">CONTRATACION DE SERVICIOS </t>
  </si>
  <si>
    <t xml:space="preserve">SERVICIOS BASICOS </t>
  </si>
  <si>
    <t>Teléfono local</t>
  </si>
  <si>
    <t>Telefax y correo</t>
  </si>
  <si>
    <t>Servicio de internet y televisión</t>
  </si>
  <si>
    <t xml:space="preserve"> Electricidad</t>
  </si>
  <si>
    <t>Energia Electrica</t>
  </si>
  <si>
    <t>Agua</t>
  </si>
  <si>
    <t>Recoleccion de Residuos sólido</t>
  </si>
  <si>
    <t>Publicidad y propaganda</t>
  </si>
  <si>
    <t>Impresión y encuadernación</t>
  </si>
  <si>
    <t xml:space="preserve">Viáticos dentro del país </t>
  </si>
  <si>
    <t>Pasajes</t>
  </si>
  <si>
    <t>Fletes</t>
  </si>
  <si>
    <t>Peajes</t>
  </si>
  <si>
    <t>Alquiler y rentas de edificios locales</t>
  </si>
  <si>
    <t>VIÁTICOS</t>
  </si>
  <si>
    <t>TRANSPORTE Y ALMACENAJE</t>
  </si>
  <si>
    <t>ALQUILERES Y RENTAS</t>
  </si>
  <si>
    <t>Alquiler de equipos de transporte, tracción y elevación</t>
  </si>
  <si>
    <t>Otros alquileres</t>
  </si>
  <si>
    <t xml:space="preserve">Seguro de bienes inmuebles </t>
  </si>
  <si>
    <t>Seguro de bienes muebles</t>
  </si>
  <si>
    <t>Seguros de personas</t>
  </si>
  <si>
    <t xml:space="preserve">Contratacion Obra Menores </t>
  </si>
  <si>
    <t>Reparaciones de maquinarias y equipos</t>
  </si>
  <si>
    <t>Mantenimiento y reparacion de equipo para computacion</t>
  </si>
  <si>
    <t>Mantenimiento y reparacion de equipo de oficina y muebles</t>
  </si>
  <si>
    <t>Mantenimiento y reparacion de equipos de transporte, traccion y elevacion</t>
  </si>
  <si>
    <t>Mantenimiento y reparacion de equipos de produccion</t>
  </si>
  <si>
    <t>Comisiones y gastos bancarios</t>
  </si>
  <si>
    <t>Impuesto, derechos y tasa</t>
  </si>
  <si>
    <t>Fumigacion, lavanderia, limpieza e higiene</t>
  </si>
  <si>
    <t>Fumigacion</t>
  </si>
  <si>
    <t>Lavanderia</t>
  </si>
  <si>
    <t>Limpieza e higiene</t>
  </si>
  <si>
    <t>Organización de eventos y festividades</t>
  </si>
  <si>
    <t>Festividades</t>
  </si>
  <si>
    <t>Servicios tecnicos y profesionales</t>
  </si>
  <si>
    <t>Prendas de vestir</t>
  </si>
  <si>
    <t>Servicios Juridicos</t>
  </si>
  <si>
    <t>Servicios de contabilidad y auditoria</t>
  </si>
  <si>
    <t>Servicios de capacitacion</t>
  </si>
  <si>
    <t>Servicios de informatica y sistemas computarizados</t>
  </si>
  <si>
    <t>Otros servicios tecnicos profesionales</t>
  </si>
  <si>
    <t>Impuestos</t>
  </si>
  <si>
    <t xml:space="preserve"> </t>
  </si>
  <si>
    <t>Servicios de Alimentacion</t>
  </si>
  <si>
    <t>SEGUROS</t>
  </si>
  <si>
    <t>SERVICIOS DE CONSERVACIÓN, REPARACIONES MENORES Y CONSTRUCCIONES TEMPORALES</t>
  </si>
  <si>
    <t>OTROS SERVICIOS NO INCLUIDOS EN CONCEPTOS ANTER.</t>
  </si>
  <si>
    <t>OTRAS CONTRATACIÓN DE SERVICIOS</t>
  </si>
  <si>
    <t>PUBLICIDAD, IMPRESIÓN Y ENCUADERNACIÓN</t>
  </si>
  <si>
    <t>MATERIALES Y SUMINISTROS</t>
  </si>
  <si>
    <t>Alimentos y bebidas para persona</t>
  </si>
  <si>
    <t>Productos agroforestales y pecuarios</t>
  </si>
  <si>
    <t>Productos forestales</t>
  </si>
  <si>
    <t>Acabados textiles</t>
  </si>
  <si>
    <t>Productos de vidrio, loza y porcelana</t>
  </si>
  <si>
    <t>Papel de escritorio</t>
  </si>
  <si>
    <t>Productos de papel y cartón</t>
  </si>
  <si>
    <t>Libros, revistas y periodicos</t>
  </si>
  <si>
    <t>Productos medicinales para uso humano</t>
  </si>
  <si>
    <t>Llantas y neumaticos</t>
  </si>
  <si>
    <t>Articulos de caucho</t>
  </si>
  <si>
    <t>Articulos de plastico</t>
  </si>
  <si>
    <t>Productos de cemento, cal, asbesto, yeso y arcilla</t>
  </si>
  <si>
    <t>Productos de cemento</t>
  </si>
  <si>
    <t>Productos de vidrio</t>
  </si>
  <si>
    <t>Productos metálicos y sus derivados</t>
  </si>
  <si>
    <t>Transferencias corrientes al sector externo</t>
  </si>
  <si>
    <t>Productos metalicos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</si>
  <si>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</si>
  <si>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</si>
  <si>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</si>
  <si>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</si>
  <si>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</si>
  <si>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</si>
  <si>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</si>
  <si>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quimicos de uso personal</t>
  </si>
  <si>
    <t>Abonos y fertilizantes</t>
  </si>
  <si>
    <t>Pinturas, Lacas , barnices diluyentes absorbentes para pintura</t>
  </si>
  <si>
    <t>Material para limpieza</t>
  </si>
  <si>
    <t>Utiles de escritorio, oficina, informatica y de enseñanza</t>
  </si>
  <si>
    <t>Utiles de cocina y comedor</t>
  </si>
  <si>
    <t>Productos electricos y afines</t>
  </si>
  <si>
    <t>Bonos para Utiles Diversos</t>
  </si>
  <si>
    <t>ALIMENTOS Y PRODUCTOS AGROFORESTALES</t>
  </si>
  <si>
    <t>TEXTILES Y VESTUARIOS</t>
  </si>
  <si>
    <t>Productos y útiles varios no identificados precedentemente (n.i.p.)</t>
  </si>
  <si>
    <t>Productos y útiles varios (n.i.p.)</t>
  </si>
  <si>
    <t>PRODUCTOS Y UTILES VARIOS</t>
  </si>
  <si>
    <t>COMBUSTIBLES, LUBRICANTES Y PRODUCTOS QUÍMICOS</t>
  </si>
  <si>
    <t>PRODUCTOS METÁLICOS Y NO METÁLICOS</t>
  </si>
  <si>
    <t>PRODUCTOS DE CUERO, CAUCHO Y PLÁSTICO</t>
  </si>
  <si>
    <t>PRODUCTOS DE PAPEL, CARTÓN E IMPRESOS</t>
  </si>
  <si>
    <t>PRODUCTOS FARMACÉUTICOS</t>
  </si>
  <si>
    <t>TRANSFERENCIAS CORRIENTES</t>
  </si>
  <si>
    <t>Ayudas y donaciones a personas</t>
  </si>
  <si>
    <t>Ayudas y donaciones programadas a hogares y personas</t>
  </si>
  <si>
    <t>Becas y viajes de estudios</t>
  </si>
  <si>
    <t>Becas nacionales</t>
  </si>
  <si>
    <t>Becas extranjeras</t>
  </si>
  <si>
    <t>Transferencias corrientes a asociaciones sin fines de lucro y partidos politicos</t>
  </si>
  <si>
    <t xml:space="preserve">Transferencias corrientes a asociaciones sin fines de lucro </t>
  </si>
  <si>
    <t>Transferencias corrientes a organismos internacionales</t>
  </si>
  <si>
    <t>TRANSFERENCIS AL SERCTOR PRIVADO</t>
  </si>
  <si>
    <t>Mobiliario y equipo</t>
  </si>
  <si>
    <t>Muebles de oficina y estanteria</t>
  </si>
  <si>
    <t>Electrodomesticos</t>
  </si>
  <si>
    <t>Otros mobiliarios y equipos no identificados precedente</t>
  </si>
  <si>
    <t>Equipos y aparatos  audiovisuales.</t>
  </si>
  <si>
    <t>Camara Fotograficas y de video</t>
  </si>
  <si>
    <t>Automoviles y camiones</t>
  </si>
  <si>
    <t>Equipo de telecomunicaciones y señalamiento</t>
  </si>
  <si>
    <t>Equipo de generacion electrica, aparatos y accesorios electricos</t>
  </si>
  <si>
    <t>Equipos de seguridad</t>
  </si>
  <si>
    <t>Investigaciones y desarrollo</t>
  </si>
  <si>
    <t>Programas de informatica y base de datos</t>
  </si>
  <si>
    <t xml:space="preserve">Programas de informatica </t>
  </si>
  <si>
    <t>BIENES INTANGIBLES</t>
  </si>
  <si>
    <t>EQUIPOS DE DEFENSA Y SEGURIDAD</t>
  </si>
  <si>
    <t>MAQUINARIA, OTROS EQUIPOS Y HERRAMIENTAS</t>
  </si>
  <si>
    <t>VEHÍCULOS Y EQUIPOS DE TRANSFPORTE, TRACCIÓN Y ELEVACIÓN</t>
  </si>
  <si>
    <t>MOBILIARIOS Y EQUIPOS EDUCACIONAL Y RECREATIVO</t>
  </si>
  <si>
    <t>TOTAL</t>
  </si>
  <si>
    <t>11</t>
  </si>
  <si>
    <t>00</t>
  </si>
  <si>
    <t>10</t>
  </si>
  <si>
    <t>01,02 y 03</t>
  </si>
  <si>
    <t>98</t>
  </si>
  <si>
    <t>96</t>
  </si>
  <si>
    <t>02</t>
  </si>
  <si>
    <t>03</t>
  </si>
  <si>
    <t>Del Gobierno Central</t>
  </si>
  <si>
    <t>0100</t>
  </si>
  <si>
    <t xml:space="preserve">Otras ventas de servicios </t>
  </si>
  <si>
    <t>0.0.0.0</t>
  </si>
  <si>
    <t>0000</t>
  </si>
  <si>
    <t xml:space="preserve">OFICINA NACIONAL DE LA PREPIEDAD INDUSTRIAL </t>
  </si>
  <si>
    <t>0001 ONAPI</t>
  </si>
  <si>
    <t>Programa No.96 Deuda Publica y otras Operaciones Financieras</t>
  </si>
  <si>
    <t>Programa No.98 administracion de contribuciones especiales</t>
  </si>
  <si>
    <t xml:space="preserve">OFICINA NACIONAL DE LA PROPIEDAD INDUSTRIAL </t>
  </si>
  <si>
    <t>Herramienta que describe al detalle las cuentas presupuestarias para ejecucion del gasto.</t>
  </si>
  <si>
    <t>Programa No.11 Aciones Comunes, Certificaciones de Signos Distintivos y Certificacioes de Invenciones.</t>
  </si>
  <si>
    <t>Garantizar los derecho de la Propiedad Industrial, asumiento con el compromiso de contribuir con el desarrollo económico y social del pais con servidores públicos eficientes que presten servicios de excelete calidad.</t>
  </si>
  <si>
    <t>Ser reconocida como una organización referente a la calidad de la región, gestionada con etica y trasparencia, apegada a la mejora continua de sus procesoss, que premueve la innovacion de los derecho de Propiedad Industrial en beneficio de la sociedad.</t>
  </si>
  <si>
    <t>Número de certificaciones de invenciones emitidas</t>
  </si>
  <si>
    <t>Número de certificaciones emitidas</t>
  </si>
  <si>
    <t>Acciones Comunes</t>
  </si>
  <si>
    <t xml:space="preserve">Disminucion de pasivo </t>
  </si>
  <si>
    <t xml:space="preserve">4.5.10 Asistencia Social </t>
  </si>
  <si>
    <t xml:space="preserve">Personas  Físicas  Jurídicas reciben Certificaciones de Signos Distintivos </t>
  </si>
  <si>
    <t xml:space="preserve">Personas  Físicas  Jurídicas reciben Certificaciones de Invenciones </t>
  </si>
  <si>
    <t xml:space="preserve">Administración de Contribiciones Especiales </t>
  </si>
  <si>
    <t>2.1.01 Asuntos Económico</t>
  </si>
  <si>
    <t xml:space="preserve"> Personal en periodo  probatorio</t>
  </si>
  <si>
    <t>Accesorios para edificaciones residenciales y no residenciales</t>
  </si>
  <si>
    <t>Otros gastos operativos</t>
  </si>
  <si>
    <t>Otros gastos operativos de instituciones empresariales</t>
  </si>
  <si>
    <t>Equipos de tecnología de la información y comunicación   </t>
  </si>
  <si>
    <t>Minerales</t>
  </si>
  <si>
    <t>Piedra, arcilla y arena</t>
  </si>
  <si>
    <t>Madera, corcho y sus Manufactura</t>
  </si>
  <si>
    <t>Rervicios  de mantenimiento, reparacion, desmonte e instalacion elevacion</t>
  </si>
  <si>
    <t>Productos de porcelana</t>
  </si>
  <si>
    <t>Heramientas menores</t>
  </si>
  <si>
    <t>Utiles menores medicos, quirurgico o de laboratorio</t>
  </si>
  <si>
    <t>Productos y útiles de defensa y seguridad</t>
  </si>
  <si>
    <t>Productos y útiles diversos</t>
  </si>
  <si>
    <t>accesorios</t>
  </si>
  <si>
    <t>Repuestos y accesorios menores</t>
  </si>
  <si>
    <t xml:space="preserve">Repuestos </t>
  </si>
  <si>
    <t>otros equipos de tramportes</t>
  </si>
  <si>
    <t>Otras estructura y obejetos de valor</t>
  </si>
  <si>
    <t>Instalaciones temporales</t>
  </si>
  <si>
    <t>Maquinarias y equipos industriales</t>
  </si>
  <si>
    <t>Sistemas y equipos de climatización</t>
  </si>
  <si>
    <t>Máquinas-herramientas</t>
  </si>
  <si>
    <t>Reparaciones y mantenimientos menores en edificaciones</t>
  </si>
  <si>
    <t>Mantenimiento y reparación de instalaciones eléctricas</t>
  </si>
  <si>
    <t>-Mantenimiento, reparación, servicios de pintura y sus derivados</t>
  </si>
  <si>
    <t>Otros mantenimientos, reparaciones y sus derivados, no identificados precedentemente</t>
  </si>
  <si>
    <t>-Otros servicios de mantenimiento, reparación, desmonte e instalación</t>
  </si>
  <si>
    <t>Productos de arcilla y derivados</t>
  </si>
  <si>
    <t>Otros productos químicos y conexos</t>
  </si>
  <si>
    <t>-Interinato</t>
  </si>
  <si>
    <t>30</t>
  </si>
  <si>
    <t>Compensacion extraordinaria anual</t>
  </si>
  <si>
    <t>Otras Contratacionesde Servicios</t>
  </si>
  <si>
    <t>Otras Contrataciones de Servicios</t>
  </si>
  <si>
    <t>Servicios de Catering</t>
  </si>
  <si>
    <t>Publicaciones de Aivisos oficiales</t>
  </si>
  <si>
    <t>Hospedaje</t>
  </si>
  <si>
    <t>Productos de artes graficas</t>
  </si>
  <si>
    <t xml:space="preserve">Otros Equipos </t>
  </si>
  <si>
    <t>N/A</t>
  </si>
  <si>
    <t>Equipos de climatización  </t>
  </si>
  <si>
    <t>Productos abrasivos</t>
  </si>
  <si>
    <t xml:space="preserve"> Presupuesto de Gastos  2025  Valores en RD$</t>
  </si>
  <si>
    <t xml:space="preserve">Bonos </t>
  </si>
  <si>
    <t>Sueldo No.13</t>
  </si>
  <si>
    <t>Capacitacion</t>
  </si>
  <si>
    <t>Derecho de uso</t>
  </si>
  <si>
    <t>Licencias informaticas</t>
  </si>
  <si>
    <t>Muebles Alojamientos</t>
  </si>
  <si>
    <t>Otros combustible</t>
  </si>
  <si>
    <t>Incerticidas, fumigantes y otros</t>
  </si>
  <si>
    <t>Gratificaciones por aniversario de institución</t>
  </si>
  <si>
    <t>CREACION DE CUENTAS PRESUPUESTARIA 2024</t>
  </si>
  <si>
    <t>LICENCIAS INFORMATICAS</t>
  </si>
  <si>
    <t>ESTABAN EN EL MANUEAL Y NO SE UTILIZABA</t>
  </si>
  <si>
    <t>2.2.5.9,01</t>
  </si>
  <si>
    <t>2.3.7.1.99</t>
  </si>
  <si>
    <t>2.6.1.2.01</t>
  </si>
  <si>
    <t>2.3.3.5,01</t>
  </si>
  <si>
    <t>TEXTOS DE ENSAÑANZA</t>
  </si>
  <si>
    <t>MUEBLES DE ALOJAMIENTO</t>
  </si>
  <si>
    <t>2.3.9.4.01</t>
  </si>
  <si>
    <t>NO ESTABA CREADA EN EL MANUAL 2024</t>
  </si>
  <si>
    <t>OTROS COMBUSTIBLES</t>
  </si>
  <si>
    <t>2.7.2.3,01</t>
  </si>
  <si>
    <t>OBRAS DE TELECOMUNIVACIONES</t>
  </si>
  <si>
    <t>2.3.6.2.03</t>
  </si>
  <si>
    <t>PRODUCTO DE PORCELANA</t>
  </si>
  <si>
    <t>UTILES DESTINADOS A ACTIVIDADES DEPORTIVAS, CULTUTALESY RECREATIVAS</t>
  </si>
  <si>
    <t>Productos de loza</t>
  </si>
  <si>
    <t>EDIFICIOS, ESTRUCTURAS,TIERRAS,TERRENOS Y OBJETOS DE VALOR</t>
  </si>
  <si>
    <t>% Participación / Presupuesto</t>
  </si>
  <si>
    <t xml:space="preserve">                                                                                                                                                     Preparado por:</t>
  </si>
  <si>
    <t xml:space="preserve">         Licda. Rosa V. Almonte</t>
  </si>
  <si>
    <t xml:space="preserve">  Direccion de Planificación y Desarrollo</t>
  </si>
  <si>
    <t>Autorizado por:</t>
  </si>
  <si>
    <t xml:space="preserve">Licda. Sarah De la Rosa </t>
  </si>
  <si>
    <t>Enc. Depto Financiero</t>
  </si>
  <si>
    <t>BIENES MUEBLES, IMMUEBLES E INTANGIBLES</t>
  </si>
  <si>
    <t>No. CAPÍTULO: 5135</t>
  </si>
  <si>
    <t xml:space="preserve">                                       DENOMINACIÓN: OFICINA NACIONAL DE LA PROPIEDAD INDUSTRIAL </t>
  </si>
  <si>
    <t>No. UNIDAD EJECUTORA: 0001</t>
  </si>
  <si>
    <t>No. CLASIFICACIÓN GEOGRÁFICA: 98-99-9999</t>
  </si>
  <si>
    <t>FORMULACIÓN ANTEPROYECTO PRESUPUESTO DE GASTOS AÑO 2025</t>
  </si>
  <si>
    <t>Otras Gratificaciones y Bonificaciones</t>
  </si>
  <si>
    <t>Otras gratificaciones</t>
  </si>
  <si>
    <t>________________________________________________________</t>
  </si>
  <si>
    <t>Licda. Yarenny Diroche</t>
  </si>
  <si>
    <t>__________________________________________________________________________</t>
  </si>
  <si>
    <t>Enc. División de Presupuesto</t>
  </si>
  <si>
    <t>______________________________________________________________</t>
  </si>
  <si>
    <t xml:space="preserve">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</si>
</sst>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#,##0.00;[Red]#,##0.00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8"/>
      <name val="Book Antiqua"/>
      <family val="1"/>
    </font>
    <font>
      <sz val="18"/>
      <name val="Book Antiqua"/>
      <family val="1"/>
    </font>
    <font>
      <sz val="18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8"/>
      <name val="Arial Bold"/>
    </font>
    <font>
      <sz val="12"/>
      <name val="Arial"/>
      <family val="2"/>
    </font>
    <font>
      <sz val="14"/>
      <name val="Arial Bold"/>
      <family val="2"/>
    </font>
    <font>
      <b/>
      <sz val="14"/>
      <name val="Book Antiqua"/>
      <family val="1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2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6"/>
      <color indexed="57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7" fillId="0" borderId="0" applyFont="0" applyFill="0" applyBorder="0" applyAlignment="0" applyProtection="0"/>
    <xf numFmtId="0" fontId="8" fillId="0" borderId="13">
      <alignment horizontal="center" vertical="center"/>
    </xf>
    <xf numFmtId="0" fontId="7" fillId="0" borderId="0"/>
    <xf numFmtId="0" fontId="2" fillId="0" borderId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280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0" xfId="0" applyFill="1" applyBorder="1"/>
    <xf numFmtId="0" fontId="0" fillId="0" borderId="0" xfId="0" applyBorder="1"/>
    <xf numFmtId="0" fontId="0" fillId="0" borderId="0" xfId="0" applyFill="1" applyBorder="1"/>
    <xf numFmtId="0" fontId="9" fillId="0" borderId="0" xfId="0" applyFont="1" applyFill="1"/>
    <xf numFmtId="0" fontId="12" fillId="6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0" fillId="0" borderId="14" xfId="0" applyFont="1" applyBorder="1" applyProtection="1"/>
    <xf numFmtId="0" fontId="0" fillId="0" borderId="0" xfId="0" applyFont="1" applyBorder="1" applyProtection="1"/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0" fillId="0" borderId="0" xfId="0" applyBorder="1" applyAlignment="1"/>
    <xf numFmtId="0" fontId="0" fillId="0" borderId="0" xfId="0" applyFont="1" applyProtection="1"/>
    <xf numFmtId="0" fontId="0" fillId="0" borderId="17" xfId="0" applyFont="1" applyBorder="1" applyProtection="1"/>
    <xf numFmtId="0" fontId="0" fillId="0" borderId="17" xfId="0" applyBorder="1"/>
    <xf numFmtId="0" fontId="17" fillId="0" borderId="0" xfId="0" applyFont="1" applyAlignment="1">
      <alignment horizontal="center" vertical="center"/>
    </xf>
    <xf numFmtId="0" fontId="3" fillId="0" borderId="0" xfId="0" applyFont="1" applyBorder="1"/>
    <xf numFmtId="0" fontId="0" fillId="0" borderId="0" xfId="0" applyFont="1" applyFill="1" applyBorder="1"/>
    <xf numFmtId="0" fontId="3" fillId="0" borderId="0" xfId="0" applyFont="1"/>
    <xf numFmtId="0" fontId="0" fillId="0" borderId="14" xfId="0" applyBorder="1" applyAlignment="1" applyProtection="1"/>
    <xf numFmtId="0" fontId="0" fillId="0" borderId="0" xfId="0" applyFont="1" applyBorder="1" applyAlignment="1" applyProtection="1"/>
    <xf numFmtId="0" fontId="0" fillId="2" borderId="17" xfId="0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8" fillId="0" borderId="0" xfId="0" applyFont="1" applyFill="1" applyBorder="1" applyAlignment="1">
      <alignment vertical="center"/>
    </xf>
    <xf numFmtId="0" fontId="0" fillId="0" borderId="0" xfId="0" applyFont="1"/>
    <xf numFmtId="4" fontId="0" fillId="0" borderId="0" xfId="0" applyNumberFormat="1" applyFont="1" applyFill="1" applyBorder="1" applyAlignment="1">
      <alignment vertical="center"/>
    </xf>
    <xf numFmtId="0" fontId="0" fillId="2" borderId="0" xfId="0" applyFont="1" applyFill="1"/>
    <xf numFmtId="0" fontId="3" fillId="0" borderId="0" xfId="0" applyFont="1" applyAlignment="1">
      <alignment horizontal="right"/>
    </xf>
    <xf numFmtId="4" fontId="0" fillId="0" borderId="17" xfId="0" applyNumberFormat="1" applyFill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9" borderId="9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0" fontId="21" fillId="0" borderId="0" xfId="0" applyFont="1" applyFill="1"/>
    <xf numFmtId="165" fontId="22" fillId="4" borderId="9" xfId="10" applyFont="1" applyFill="1" applyBorder="1" applyAlignment="1">
      <alignment horizontal="right"/>
    </xf>
    <xf numFmtId="165" fontId="23" fillId="4" borderId="9" xfId="10" applyFont="1" applyFill="1" applyBorder="1" applyAlignment="1">
      <alignment wrapText="1"/>
    </xf>
    <xf numFmtId="165" fontId="23" fillId="4" borderId="9" xfId="10" applyFont="1" applyFill="1" applyBorder="1" applyAlignment="1">
      <alignment horizontal="right"/>
    </xf>
    <xf numFmtId="0" fontId="24" fillId="0" borderId="0" xfId="0" applyFont="1" applyFill="1" applyBorder="1"/>
    <xf numFmtId="0" fontId="26" fillId="0" borderId="17" xfId="0" applyFont="1" applyFill="1" applyBorder="1" applyAlignment="1">
      <alignment vertical="center"/>
    </xf>
    <xf numFmtId="0" fontId="22" fillId="4" borderId="9" xfId="0" applyFont="1" applyFill="1" applyBorder="1" applyAlignment="1">
      <alignment horizontal="left" wrapText="1"/>
    </xf>
    <xf numFmtId="0" fontId="23" fillId="4" borderId="9" xfId="0" applyFont="1" applyFill="1" applyBorder="1" applyAlignment="1">
      <alignment horizontal="left" wrapText="1"/>
    </xf>
    <xf numFmtId="43" fontId="0" fillId="2" borderId="0" xfId="0" applyNumberFormat="1" applyFill="1"/>
    <xf numFmtId="0" fontId="0" fillId="0" borderId="9" xfId="0" applyBorder="1"/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29" fillId="0" borderId="0" xfId="0" applyFont="1" applyFill="1" applyBorder="1"/>
    <xf numFmtId="0" fontId="29" fillId="0" borderId="0" xfId="0" applyFont="1" applyBorder="1"/>
    <xf numFmtId="0" fontId="21" fillId="0" borderId="0" xfId="0" applyFont="1" applyBorder="1"/>
    <xf numFmtId="0" fontId="21" fillId="0" borderId="0" xfId="0" applyFont="1" applyFill="1" applyBorder="1"/>
    <xf numFmtId="0" fontId="21" fillId="2" borderId="0" xfId="0" applyFont="1" applyFill="1"/>
    <xf numFmtId="0" fontId="16" fillId="0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 wrapText="1"/>
    </xf>
    <xf numFmtId="165" fontId="30" fillId="2" borderId="0" xfId="10" applyFont="1" applyFill="1" applyBorder="1" applyAlignment="1">
      <alignment horizontal="right"/>
    </xf>
    <xf numFmtId="166" fontId="31" fillId="0" borderId="0" xfId="0" applyNumberFormat="1" applyFont="1"/>
    <xf numFmtId="0" fontId="21" fillId="2" borderId="0" xfId="0" applyFont="1" applyFill="1" applyBorder="1"/>
    <xf numFmtId="0" fontId="21" fillId="2" borderId="0" xfId="0" applyFont="1" applyFill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/>
    <xf numFmtId="0" fontId="32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 applyBorder="1"/>
    <xf numFmtId="0" fontId="32" fillId="0" borderId="0" xfId="0" applyFont="1" applyFill="1" applyAlignment="1">
      <alignment horizontal="center"/>
    </xf>
    <xf numFmtId="0" fontId="32" fillId="0" borderId="0" xfId="0" applyFont="1" applyBorder="1" applyAlignment="1"/>
    <xf numFmtId="0" fontId="32" fillId="0" borderId="0" xfId="0" applyFont="1" applyFill="1" applyBorder="1" applyAlignment="1">
      <alignment horizontal="right"/>
    </xf>
    <xf numFmtId="0" fontId="33" fillId="0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35" fillId="0" borderId="0" xfId="0" applyFont="1" applyBorder="1"/>
    <xf numFmtId="0" fontId="36" fillId="0" borderId="0" xfId="0" applyFont="1" applyFill="1" applyBorder="1" applyAlignment="1">
      <alignment wrapText="1"/>
    </xf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 applyBorder="1" applyAlignment="1"/>
    <xf numFmtId="0" fontId="36" fillId="0" borderId="0" xfId="0" applyFont="1" applyAlignment="1">
      <alignment horizontal="right"/>
    </xf>
    <xf numFmtId="0" fontId="35" fillId="0" borderId="0" xfId="0" applyFont="1" applyFill="1" applyBorder="1"/>
    <xf numFmtId="0" fontId="37" fillId="0" borderId="17" xfId="0" applyFont="1" applyFill="1" applyBorder="1" applyAlignment="1">
      <alignment vertical="center"/>
    </xf>
    <xf numFmtId="49" fontId="35" fillId="10" borderId="9" xfId="0" applyNumberFormat="1" applyFont="1" applyFill="1" applyBorder="1" applyAlignment="1">
      <alignment horizontal="center" vertical="center"/>
    </xf>
    <xf numFmtId="0" fontId="36" fillId="10" borderId="9" xfId="0" applyFont="1" applyFill="1" applyBorder="1" applyAlignment="1">
      <alignment horizontal="right" wrapText="1"/>
    </xf>
    <xf numFmtId="0" fontId="36" fillId="10" borderId="9" xfId="0" applyFont="1" applyFill="1" applyBorder="1" applyAlignment="1">
      <alignment horizontal="center" wrapText="1"/>
    </xf>
    <xf numFmtId="165" fontId="36" fillId="10" borderId="9" xfId="10" applyFont="1" applyFill="1" applyBorder="1"/>
    <xf numFmtId="43" fontId="36" fillId="10" borderId="9" xfId="0" applyNumberFormat="1" applyFont="1" applyFill="1" applyBorder="1"/>
    <xf numFmtId="49" fontId="35" fillId="0" borderId="9" xfId="0" applyNumberFormat="1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right" wrapText="1"/>
    </xf>
    <xf numFmtId="0" fontId="36" fillId="2" borderId="9" xfId="0" applyFont="1" applyFill="1" applyBorder="1" applyAlignment="1">
      <alignment horizontal="right"/>
    </xf>
    <xf numFmtId="0" fontId="36" fillId="2" borderId="9" xfId="0" applyFont="1" applyFill="1" applyBorder="1" applyAlignment="1">
      <alignment horizontal="center" wrapText="1"/>
    </xf>
    <xf numFmtId="165" fontId="36" fillId="2" borderId="9" xfId="10" applyFont="1" applyFill="1" applyBorder="1" applyAlignment="1">
      <alignment horizontal="right"/>
    </xf>
    <xf numFmtId="43" fontId="36" fillId="2" borderId="9" xfId="0" applyNumberFormat="1" applyFont="1" applyFill="1" applyBorder="1"/>
    <xf numFmtId="0" fontId="36" fillId="2" borderId="9" xfId="0" applyFont="1" applyFill="1" applyBorder="1" applyAlignment="1">
      <alignment vertical="top" wrapText="1"/>
    </xf>
    <xf numFmtId="0" fontId="35" fillId="2" borderId="0" xfId="0" applyFont="1" applyFill="1" applyBorder="1"/>
    <xf numFmtId="0" fontId="35" fillId="2" borderId="9" xfId="0" applyFont="1" applyFill="1" applyBorder="1" applyAlignment="1">
      <alignment horizontal="right" wrapText="1"/>
    </xf>
    <xf numFmtId="0" fontId="35" fillId="2" borderId="9" xfId="0" applyFont="1" applyFill="1" applyBorder="1" applyAlignment="1">
      <alignment horizontal="right"/>
    </xf>
    <xf numFmtId="0" fontId="35" fillId="2" borderId="9" xfId="0" applyFont="1" applyFill="1" applyBorder="1" applyAlignment="1">
      <alignment wrapText="1"/>
    </xf>
    <xf numFmtId="165" fontId="35" fillId="2" borderId="9" xfId="10" applyFont="1" applyFill="1" applyBorder="1" applyAlignment="1">
      <alignment horizontal="right"/>
    </xf>
    <xf numFmtId="43" fontId="35" fillId="2" borderId="9" xfId="0" applyNumberFormat="1" applyFont="1" applyFill="1" applyBorder="1"/>
    <xf numFmtId="0" fontId="36" fillId="2" borderId="9" xfId="0" applyFont="1" applyFill="1" applyBorder="1" applyAlignment="1">
      <alignment wrapText="1"/>
    </xf>
    <xf numFmtId="0" fontId="35" fillId="0" borderId="9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left" vertical="center" wrapText="1"/>
    </xf>
    <xf numFmtId="4" fontId="35" fillId="2" borderId="9" xfId="0" applyNumberFormat="1" applyFont="1" applyFill="1" applyBorder="1" applyAlignment="1">
      <alignment vertical="center"/>
    </xf>
    <xf numFmtId="165" fontId="36" fillId="2" borderId="10" xfId="10" applyFont="1" applyFill="1" applyBorder="1" applyAlignment="1">
      <alignment horizontal="right"/>
    </xf>
    <xf numFmtId="0" fontId="36" fillId="0" borderId="0" xfId="0" applyFont="1"/>
    <xf numFmtId="0" fontId="37" fillId="2" borderId="9" xfId="0" applyFont="1" applyFill="1" applyBorder="1" applyAlignment="1">
      <alignment wrapText="1"/>
    </xf>
    <xf numFmtId="165" fontId="36" fillId="10" borderId="10" xfId="10" applyFont="1" applyFill="1" applyBorder="1"/>
    <xf numFmtId="165" fontId="38" fillId="2" borderId="9" xfId="10" applyFont="1" applyFill="1" applyBorder="1" applyAlignment="1">
      <alignment horizontal="right"/>
    </xf>
    <xf numFmtId="49" fontId="35" fillId="2" borderId="9" xfId="0" applyNumberFormat="1" applyFont="1" applyFill="1" applyBorder="1" applyAlignment="1">
      <alignment horizontal="right" vertical="center"/>
    </xf>
    <xf numFmtId="4" fontId="36" fillId="2" borderId="9" xfId="10" applyNumberFormat="1" applyFont="1" applyFill="1" applyBorder="1" applyAlignment="1">
      <alignment horizontal="right"/>
    </xf>
    <xf numFmtId="165" fontId="36" fillId="2" borderId="9" xfId="10" applyFont="1" applyFill="1" applyBorder="1" applyAlignment="1">
      <alignment wrapText="1"/>
    </xf>
    <xf numFmtId="165" fontId="35" fillId="2" borderId="9" xfId="10" applyFont="1" applyFill="1" applyBorder="1" applyAlignment="1">
      <alignment wrapText="1"/>
    </xf>
    <xf numFmtId="165" fontId="35" fillId="2" borderId="9" xfId="10" applyNumberFormat="1" applyFont="1" applyFill="1" applyBorder="1" applyAlignment="1">
      <alignment horizontal="center"/>
    </xf>
    <xf numFmtId="165" fontId="36" fillId="2" borderId="10" xfId="10" applyNumberFormat="1" applyFont="1" applyFill="1" applyBorder="1" applyAlignment="1">
      <alignment horizontal="center"/>
    </xf>
    <xf numFmtId="165" fontId="36" fillId="2" borderId="9" xfId="10" applyNumberFormat="1" applyFont="1" applyFill="1" applyBorder="1" applyAlignment="1">
      <alignment horizontal="center"/>
    </xf>
    <xf numFmtId="165" fontId="35" fillId="2" borderId="10" xfId="10" applyNumberFormat="1" applyFont="1" applyFill="1" applyBorder="1" applyAlignment="1">
      <alignment horizontal="center"/>
    </xf>
    <xf numFmtId="0" fontId="35" fillId="2" borderId="10" xfId="0" applyFont="1" applyFill="1" applyBorder="1" applyAlignment="1">
      <alignment horizontal="left" wrapText="1"/>
    </xf>
    <xf numFmtId="0" fontId="39" fillId="2" borderId="9" xfId="0" applyFont="1" applyFill="1" applyBorder="1" applyAlignment="1">
      <alignment wrapText="1"/>
    </xf>
    <xf numFmtId="0" fontId="36" fillId="2" borderId="9" xfId="0" applyFont="1" applyFill="1" applyBorder="1" applyAlignment="1">
      <alignment horizontal="left" wrapText="1"/>
    </xf>
    <xf numFmtId="0" fontId="35" fillId="2" borderId="9" xfId="0" applyFont="1" applyFill="1" applyBorder="1" applyAlignment="1">
      <alignment horizontal="left" wrapText="1"/>
    </xf>
    <xf numFmtId="165" fontId="36" fillId="10" borderId="10" xfId="10" applyFont="1" applyFill="1" applyBorder="1" applyAlignment="1">
      <alignment horizontal="right"/>
    </xf>
    <xf numFmtId="165" fontId="36" fillId="10" borderId="9" xfId="10" applyFont="1" applyFill="1" applyBorder="1" applyAlignment="1">
      <alignment horizontal="right"/>
    </xf>
    <xf numFmtId="0" fontId="35" fillId="2" borderId="9" xfId="0" applyFont="1" applyFill="1" applyBorder="1" applyAlignment="1">
      <alignment horizontal="left" vertical="center"/>
    </xf>
    <xf numFmtId="0" fontId="35" fillId="2" borderId="9" xfId="0" applyFont="1" applyFill="1" applyBorder="1"/>
    <xf numFmtId="0" fontId="35" fillId="2" borderId="9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left" vertical="center" wrapText="1"/>
    </xf>
    <xf numFmtId="0" fontId="35" fillId="0" borderId="0" xfId="0" applyFont="1" applyFill="1"/>
    <xf numFmtId="0" fontId="35" fillId="2" borderId="0" xfId="0" applyFont="1" applyFill="1" applyBorder="1" applyAlignment="1">
      <alignment horizontal="left" vertical="center" wrapText="1"/>
    </xf>
    <xf numFmtId="4" fontId="35" fillId="0" borderId="0" xfId="0" applyNumberFormat="1" applyFont="1" applyBorder="1" applyAlignment="1">
      <alignment horizontal="center"/>
    </xf>
    <xf numFmtId="0" fontId="35" fillId="0" borderId="0" xfId="0" applyFont="1"/>
    <xf numFmtId="166" fontId="0" fillId="0" borderId="0" xfId="0" applyNumberFormat="1" applyFont="1" applyBorder="1"/>
    <xf numFmtId="0" fontId="36" fillId="2" borderId="0" xfId="0" applyFont="1" applyFill="1" applyBorder="1"/>
    <xf numFmtId="0" fontId="33" fillId="0" borderId="0" xfId="0" applyFont="1" applyBorder="1" applyAlignment="1"/>
    <xf numFmtId="0" fontId="32" fillId="0" borderId="0" xfId="0" applyFont="1" applyBorder="1" applyAlignment="1">
      <alignment horizontal="right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20" fillId="0" borderId="17" xfId="0" applyFont="1" applyFill="1" applyBorder="1" applyAlignment="1">
      <alignment horizontal="left"/>
    </xf>
    <xf numFmtId="0" fontId="0" fillId="0" borderId="15" xfId="0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20" fillId="0" borderId="17" xfId="0" applyFont="1" applyFill="1" applyBorder="1" applyAlignment="1">
      <alignment horizontal="center"/>
    </xf>
    <xf numFmtId="49" fontId="20" fillId="0" borderId="17" xfId="0" applyNumberFormat="1" applyFont="1" applyFill="1" applyBorder="1" applyAlignment="1">
      <alignment horizontal="center"/>
    </xf>
    <xf numFmtId="14" fontId="0" fillId="0" borderId="17" xfId="0" applyNumberFormat="1" applyFill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 vertical="top"/>
    </xf>
    <xf numFmtId="0" fontId="15" fillId="0" borderId="20" xfId="0" applyFont="1" applyBorder="1" applyAlignment="1" applyProtection="1">
      <alignment horizontal="center" vertical="top"/>
    </xf>
    <xf numFmtId="0" fontId="6" fillId="9" borderId="14" xfId="0" applyFont="1" applyFill="1" applyBorder="1" applyAlignment="1" applyProtection="1">
      <alignment horizontal="left" vertical="center"/>
    </xf>
    <xf numFmtId="0" fontId="6" fillId="9" borderId="0" xfId="0" applyFont="1" applyFill="1" applyBorder="1" applyAlignment="1" applyProtection="1">
      <alignment horizontal="left" vertical="center"/>
    </xf>
    <xf numFmtId="0" fontId="0" fillId="0" borderId="14" xfId="0" applyFont="1" applyBorder="1" applyAlignment="1" applyProtection="1">
      <alignment horizontal="center" vertical="center" wrapText="1"/>
    </xf>
    <xf numFmtId="0" fontId="14" fillId="8" borderId="14" xfId="0" applyFont="1" applyFill="1" applyBorder="1" applyAlignment="1" applyProtection="1">
      <alignment horizontal="left" vertical="center"/>
    </xf>
    <xf numFmtId="0" fontId="14" fillId="8" borderId="0" xfId="0" applyFont="1" applyFill="1" applyBorder="1" applyAlignment="1" applyProtection="1">
      <alignment horizontal="left" vertical="center"/>
    </xf>
    <xf numFmtId="49" fontId="4" fillId="0" borderId="10" xfId="0" applyNumberFormat="1" applyFont="1" applyBorder="1" applyAlignment="1" applyProtection="1">
      <alignment horizontal="left" vertical="center" wrapText="1"/>
      <protection locked="0"/>
    </xf>
    <xf numFmtId="49" fontId="4" fillId="0" borderId="11" xfId="0" applyNumberFormat="1" applyFont="1" applyBorder="1" applyAlignment="1" applyProtection="1">
      <alignment horizontal="left" vertical="center" wrapText="1"/>
      <protection locked="0"/>
    </xf>
    <xf numFmtId="49" fontId="4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center"/>
      <protection locked="0"/>
    </xf>
    <xf numFmtId="0" fontId="0" fillId="0" borderId="20" xfId="0" applyFont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left" wrapText="1"/>
      <protection locked="0"/>
    </xf>
    <xf numFmtId="49" fontId="4" fillId="0" borderId="12" xfId="0" applyNumberFormat="1" applyFont="1" applyBorder="1" applyAlignment="1" applyProtection="1">
      <alignment horizontal="left" wrapText="1"/>
      <protection locked="0"/>
    </xf>
    <xf numFmtId="49" fontId="4" fillId="0" borderId="10" xfId="0" applyNumberFormat="1" applyFont="1" applyBorder="1" applyAlignment="1" applyProtection="1">
      <alignment horizontal="center" wrapText="1"/>
      <protection locked="0"/>
    </xf>
    <xf numFmtId="49" fontId="4" fillId="0" borderId="11" xfId="0" applyNumberFormat="1" applyFont="1" applyBorder="1" applyAlignment="1" applyProtection="1">
      <alignment horizontal="center" wrapText="1"/>
      <protection locked="0"/>
    </xf>
    <xf numFmtId="49" fontId="4" fillId="0" borderId="12" xfId="0" applyNumberFormat="1" applyFont="1" applyBorder="1" applyAlignment="1" applyProtection="1">
      <alignment horizontal="center" wrapText="1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wrapText="1"/>
      <protection locked="0"/>
    </xf>
    <xf numFmtId="0" fontId="0" fillId="0" borderId="11" xfId="0" applyFont="1" applyBorder="1" applyAlignment="1" applyProtection="1">
      <alignment horizontal="left" wrapText="1"/>
      <protection locked="0"/>
    </xf>
    <xf numFmtId="0" fontId="0" fillId="0" borderId="12" xfId="0" applyFont="1" applyBorder="1" applyAlignment="1" applyProtection="1">
      <alignment horizontal="left" wrapText="1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horizontal="left"/>
      <protection locked="0"/>
    </xf>
    <xf numFmtId="0" fontId="0" fillId="0" borderId="20" xfId="0" applyFont="1" applyBorder="1" applyAlignment="1" applyProtection="1">
      <alignment horizontal="left"/>
      <protection locked="0"/>
    </xf>
    <xf numFmtId="0" fontId="0" fillId="0" borderId="9" xfId="0" applyFont="1" applyBorder="1" applyAlignment="1" applyProtection="1">
      <alignment horizontal="center" vertical="center" textRotation="45"/>
    </xf>
    <xf numFmtId="49" fontId="0" fillId="0" borderId="9" xfId="0" applyNumberFormat="1" applyFont="1" applyBorder="1" applyAlignment="1" applyProtection="1">
      <alignment horizontal="center" vertical="center" textRotation="45"/>
    </xf>
    <xf numFmtId="0" fontId="5" fillId="0" borderId="9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/>
    </xf>
    <xf numFmtId="0" fontId="0" fillId="7" borderId="14" xfId="0" applyFont="1" applyFill="1" applyBorder="1" applyAlignment="1" applyProtection="1">
      <alignment horizontal="center"/>
    </xf>
    <xf numFmtId="0" fontId="0" fillId="7" borderId="0" xfId="0" applyFont="1" applyFill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 vertical="top" wrapText="1"/>
    </xf>
    <xf numFmtId="0" fontId="10" fillId="0" borderId="4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center" vertical="top" wrapText="1"/>
    </xf>
    <xf numFmtId="0" fontId="10" fillId="0" borderId="5" xfId="0" applyFont="1" applyBorder="1" applyAlignment="1" applyProtection="1">
      <alignment horizontal="center" vertical="top" wrapText="1"/>
    </xf>
    <xf numFmtId="0" fontId="10" fillId="0" borderId="6" xfId="0" applyFont="1" applyBorder="1" applyAlignment="1" applyProtection="1">
      <alignment horizontal="center" vertical="top" wrapText="1"/>
    </xf>
    <xf numFmtId="0" fontId="10" fillId="0" borderId="7" xfId="0" applyFont="1" applyBorder="1" applyAlignment="1" applyProtection="1">
      <alignment horizontal="center" vertical="top" wrapText="1"/>
    </xf>
    <xf numFmtId="0" fontId="10" fillId="0" borderId="8" xfId="0" applyFont="1" applyBorder="1" applyAlignment="1" applyProtection="1">
      <alignment horizontal="center" vertical="top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2" fillId="6" borderId="2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49" fontId="13" fillId="0" borderId="7" xfId="0" applyNumberFormat="1" applyFont="1" applyBorder="1" applyAlignment="1" applyProtection="1">
      <alignment horizontal="center" vertical="center" wrapText="1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6" fillId="2" borderId="0" xfId="0" applyFont="1" applyFill="1" applyAlignment="1">
      <alignment horizontal="center" wrapText="1"/>
    </xf>
    <xf numFmtId="0" fontId="34" fillId="2" borderId="0" xfId="0" applyFont="1" applyFill="1" applyAlignment="1">
      <alignment horizontal="center" wrapText="1"/>
    </xf>
    <xf numFmtId="4" fontId="36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25" fillId="0" borderId="0" xfId="0" applyFont="1" applyFill="1" applyBorder="1" applyAlignment="1">
      <alignment horizontal="center" wrapText="1"/>
    </xf>
    <xf numFmtId="0" fontId="36" fillId="5" borderId="9" xfId="0" applyFont="1" applyFill="1" applyBorder="1" applyAlignment="1">
      <alignment horizontal="center" vertical="center" textRotation="45"/>
    </xf>
    <xf numFmtId="0" fontId="36" fillId="3" borderId="10" xfId="0" applyFont="1" applyFill="1" applyBorder="1" applyAlignment="1">
      <alignment horizontal="center" vertical="center" wrapText="1"/>
    </xf>
    <xf numFmtId="4" fontId="36" fillId="5" borderId="9" xfId="0" applyNumberFormat="1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textRotation="63" wrapText="1"/>
    </xf>
    <xf numFmtId="0" fontId="36" fillId="5" borderId="9" xfId="0" applyFont="1" applyFill="1" applyBorder="1" applyAlignment="1">
      <alignment horizontal="center" vertical="center" wrapText="1"/>
    </xf>
    <xf numFmtId="0" fontId="36" fillId="5" borderId="24" xfId="0" applyFont="1" applyFill="1" applyBorder="1" applyAlignment="1">
      <alignment horizontal="center" vertical="center" textRotation="45" wrapText="1"/>
    </xf>
    <xf numFmtId="0" fontId="36" fillId="5" borderId="25" xfId="0" applyFont="1" applyFill="1" applyBorder="1" applyAlignment="1">
      <alignment horizontal="center" vertical="center" textRotation="45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9" fillId="0" borderId="0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4" fontId="25" fillId="5" borderId="9" xfId="0" applyNumberFormat="1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</cellXfs>
  <cellStyles count="11">
    <cellStyle name="Millares" xfId="10" builtinId="3"/>
    <cellStyle name="Millares 2" xfId="5"/>
    <cellStyle name="Millares 2 2" xfId="1"/>
    <cellStyle name="Normal" xfId="0" builtinId="0"/>
    <cellStyle name="Normal 2" xfId="3"/>
    <cellStyle name="Normal 2 2" xfId="6"/>
    <cellStyle name="Normal 2 3" xfId="9"/>
    <cellStyle name="Normal 3" xfId="4"/>
    <cellStyle name="Normal 3 2" xfId="7"/>
    <cellStyle name="Normal 4 2" xfId="8"/>
    <cellStyle name="ProcessBody" xfId="2"/>
  </cellStyles>
  <dxfs count="2">
    <dxf>
      <font>
        <color theme="0"/>
      </font>
      <fill>
        <patternFill>
          <bgColor theme="8" tint="-0.499984740745262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9" defaultPivotStyle="PivotStyleLight16">
    <tableStyle name="Estilo de tabla 1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7620</xdr:rowOff>
    </xdr:from>
    <xdr:to>
      <xdr:col>7</xdr:col>
      <xdr:colOff>97587</xdr:colOff>
      <xdr:row>6</xdr:row>
      <xdr:rowOff>226261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4A730A0-2D02-4B76-A146-513F9E3D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9515" y="7620"/>
          <a:ext cx="2347392" cy="175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251113</xdr:colOff>
      <xdr:row>2</xdr:row>
      <xdr:rowOff>0</xdr:rowOff>
    </xdr:from>
    <xdr:to>
      <xdr:col>2</xdr:col>
      <xdr:colOff>385583</xdr:colOff>
      <xdr:row>4</xdr:row>
      <xdr:rowOff>104775</xdr:rowOff>
    </xdr:to>
    <xdr:pic>
      <xdr:nvPicPr>
        <xdr:cNvPr id="2" name="Imagen 2" descr="LOGO 100%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263" y="0"/>
          <a:ext cx="129652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</xdr:colOff>
      <xdr:row>0</xdr:row>
      <xdr:rowOff>127001</xdr:rowOff>
    </xdr:from>
    <xdr:to>
      <xdr:col>12</xdr:col>
      <xdr:colOff>1460501</xdr:colOff>
      <xdr:row>10</xdr:row>
      <xdr:rowOff>127001</xdr:rowOff>
    </xdr:to>
    <xdr:pic>
      <xdr:nvPicPr>
        <xdr:cNvPr id="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27001"/>
          <a:ext cx="11303001" cy="317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57150</xdr:rowOff>
    </xdr:from>
    <xdr:to>
      <xdr:col>8</xdr:col>
      <xdr:colOff>354762</xdr:colOff>
      <xdr:row>20</xdr:row>
      <xdr:rowOff>85291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26B32F6C-A05D-4CFB-BD8D-82DFBA34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57150"/>
          <a:ext cx="2278812" cy="1761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gifeliz.DOMSEIC/Downloads/FO-FP-02-Formulario-para-Solicitud-Revision-Estructura-Programatica-v31_06-juni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Programática"/>
      <sheetName val="Ficha de producto"/>
      <sheetName val="Definiciones"/>
      <sheetName val="Datos"/>
      <sheetName val="Estructura Vigente"/>
      <sheetName val="Historial de Cambios"/>
      <sheetName val="Validacion dato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0102</v>
          </cell>
          <cell r="C4" t="str">
            <v>0102 - CAMARA DE DIPUTADOS</v>
          </cell>
          <cell r="D4" t="str">
            <v>CAMARA DE DIPUTADOS</v>
          </cell>
          <cell r="E4" t="str">
            <v>010201</v>
          </cell>
          <cell r="F4" t="str">
            <v>01</v>
          </cell>
          <cell r="G4" t="str">
            <v>01 - CAMARA DE DIPUTADOS</v>
          </cell>
          <cell r="H4" t="str">
            <v>CAMARA DE DIPUTADOS</v>
          </cell>
          <cell r="I4" t="str">
            <v>0102010001</v>
          </cell>
          <cell r="J4" t="str">
            <v>0001</v>
          </cell>
          <cell r="K4" t="str">
            <v>0001 - CAMARA DE DIPUTADOS</v>
          </cell>
        </row>
        <row r="5">
          <cell r="B5" t="str">
            <v>0201</v>
          </cell>
          <cell r="C5" t="str">
            <v>0201 - PRESIDENCIA DE LA REPUBLICA</v>
          </cell>
          <cell r="D5" t="str">
            <v>PRESIDENCIA DE LA REPUBLICA</v>
          </cell>
          <cell r="E5" t="str">
            <v>020101</v>
          </cell>
          <cell r="F5" t="str">
            <v>01</v>
          </cell>
          <cell r="G5" t="str">
            <v>01 - MINISTERIO ADMINISTRATIVO DE LA PRESIDENCIA</v>
          </cell>
          <cell r="H5" t="str">
            <v>MINISTERIO ADMINISTRATIVO DE LA PRESIDENCIA</v>
          </cell>
          <cell r="I5" t="str">
            <v>0201010001</v>
          </cell>
          <cell r="J5" t="str">
            <v>0001</v>
          </cell>
          <cell r="K5" t="str">
            <v>0001 - SECRETARIADO ADMINISTRATIVA DE LA PRESIDENCIA</v>
          </cell>
        </row>
        <row r="6">
          <cell r="B6" t="str">
            <v>0201</v>
          </cell>
          <cell r="C6" t="str">
            <v>0201 - PRESIDENCIA DE LA REPUBLICA</v>
          </cell>
          <cell r="D6" t="str">
            <v>PRESIDENCIA DE LA REPUBLICA</v>
          </cell>
          <cell r="E6" t="str">
            <v>020101</v>
          </cell>
          <cell r="F6" t="str">
            <v>01</v>
          </cell>
          <cell r="G6" t="str">
            <v>01 - MINISTERIO ADMINISTRATIVO DE LA PRESIDENCIA</v>
          </cell>
          <cell r="H6" t="str">
            <v>MINISTERIO ADMINISTRATIVO DE LA PRESIDENCIA</v>
          </cell>
          <cell r="I6" t="str">
            <v>0201010005</v>
          </cell>
          <cell r="J6" t="str">
            <v>0005</v>
          </cell>
          <cell r="K6" t="str">
            <v>0005 - GOBERNACION DEL EDIFICIO GUBERNAMENTAL JUAN PABLO DUARTE</v>
          </cell>
        </row>
        <row r="7">
          <cell r="B7" t="str">
            <v>0201</v>
          </cell>
          <cell r="C7" t="str">
            <v>0201 - PRESIDENCIA DE LA REPUBLICA</v>
          </cell>
          <cell r="D7" t="str">
            <v>PRESIDENCIA DE LA REPUBLICA</v>
          </cell>
          <cell r="E7" t="str">
            <v>020101</v>
          </cell>
          <cell r="F7" t="str">
            <v>01</v>
          </cell>
          <cell r="G7" t="str">
            <v>01 - MINISTERIO ADMINISTRATIVO DE LA PRESIDENCIA</v>
          </cell>
          <cell r="H7" t="str">
            <v>MINISTERIO ADMINISTRATIVO DE LA PRESIDENCIA</v>
          </cell>
          <cell r="I7" t="str">
            <v>0201010007</v>
          </cell>
          <cell r="J7" t="str">
            <v>0007</v>
          </cell>
          <cell r="K7" t="str">
            <v>0007 - GABINETE DE POLITICA MEDIOAMBIENTAL Y DESARROLLO FISICO</v>
          </cell>
        </row>
        <row r="8">
          <cell r="B8" t="str">
            <v>0201</v>
          </cell>
          <cell r="C8" t="str">
            <v>0201 - PRESIDENCIA DE LA REPUBLICA</v>
          </cell>
          <cell r="D8" t="str">
            <v>PRESIDENCIA DE LA REPUBLICA</v>
          </cell>
          <cell r="E8" t="str">
            <v>020101</v>
          </cell>
          <cell r="F8" t="str">
            <v>01</v>
          </cell>
          <cell r="G8" t="str">
            <v>01 - MINISTERIO ADMINISTRATIVO DE LA PRESIDENCIA</v>
          </cell>
          <cell r="H8" t="str">
            <v>MINISTERIO ADMINISTRATIVO DE LA PRESIDENCIA</v>
          </cell>
          <cell r="I8" t="str">
            <v>0201010009</v>
          </cell>
          <cell r="J8" t="str">
            <v>0009</v>
          </cell>
          <cell r="K8" t="str">
            <v>0009 - COMISION PRESIDENCIAL DE APOYO AL DESARROLLO PROVINCIAL</v>
          </cell>
        </row>
        <row r="9">
          <cell r="B9" t="str">
            <v>0201</v>
          </cell>
          <cell r="C9" t="str">
            <v>0201 - PRESIDENCIA DE LA REPUBLICA</v>
          </cell>
          <cell r="D9" t="str">
            <v>PRESIDENCIA DE LA REPUBLICA</v>
          </cell>
          <cell r="E9" t="str">
            <v>020101</v>
          </cell>
          <cell r="F9" t="str">
            <v>01</v>
          </cell>
          <cell r="G9" t="str">
            <v>01 - MINISTERIO ADMINISTRATIVO DE LA PRESIDENCIA</v>
          </cell>
          <cell r="H9" t="str">
            <v>MINISTERIO ADMINISTRATIVO DE LA PRESIDENCIA</v>
          </cell>
          <cell r="I9" t="str">
            <v>0201010010</v>
          </cell>
          <cell r="J9" t="str">
            <v>0010</v>
          </cell>
          <cell r="K9" t="str">
            <v>0010 - CONSEJO NACIONAL PARA EL CAMBIO CLIMATICO Y MECANISMO DE DESARROLLO LIMPIO</v>
          </cell>
        </row>
        <row r="10">
          <cell r="B10" t="str">
            <v>0201</v>
          </cell>
          <cell r="C10" t="str">
            <v>0201 - PRESIDENCIA DE LA REPUBLICA</v>
          </cell>
          <cell r="D10" t="str">
            <v>PRESIDENCIA DE LA REPUBLICA</v>
          </cell>
          <cell r="E10" t="str">
            <v>020101</v>
          </cell>
          <cell r="F10" t="str">
            <v>01</v>
          </cell>
          <cell r="G10" t="str">
            <v>01 - MINISTERIO ADMINISTRATIVO DE LA PRESIDENCIA</v>
          </cell>
          <cell r="H10" t="str">
            <v>MINISTERIO ADMINISTRATIVO DE LA PRESIDENCIA</v>
          </cell>
          <cell r="I10" t="str">
            <v>0201010012</v>
          </cell>
          <cell r="J10" t="str">
            <v>0012</v>
          </cell>
          <cell r="K10" t="str">
            <v>0012 - CONSEJO NACIONAL DE DROGAS</v>
          </cell>
        </row>
        <row r="11">
          <cell r="B11" t="str">
            <v>0201</v>
          </cell>
          <cell r="C11" t="str">
            <v>0201 - PRESIDENCIA DE LA REPUBLICA</v>
          </cell>
          <cell r="D11" t="str">
            <v>PRESIDENCIA DE LA REPUBLICA</v>
          </cell>
          <cell r="E11" t="str">
            <v>020101</v>
          </cell>
          <cell r="F11" t="str">
            <v>01</v>
          </cell>
          <cell r="G11" t="str">
            <v>01 - MINISTERIO ADMINISTRATIVO DE LA PRESIDENCIA</v>
          </cell>
          <cell r="H11" t="str">
            <v>MINISTERIO ADMINISTRATIVO DE LA PRESIDENCIA</v>
          </cell>
          <cell r="I11" t="str">
            <v>0201010014</v>
          </cell>
          <cell r="J11" t="str">
            <v>0014</v>
          </cell>
          <cell r="K11" t="str">
            <v>0014 - OFICINA DE CUSTODIA Y ADM. DE LOS BIENES INCAUTADOS Y DECOMISADOS</v>
          </cell>
        </row>
        <row r="12">
          <cell r="B12" t="str">
            <v>0201</v>
          </cell>
          <cell r="C12" t="str">
            <v>0201 - PRESIDENCIA DE LA REPUBLICA</v>
          </cell>
          <cell r="D12" t="str">
            <v>PRESIDENCIA DE LA REPUBLICA</v>
          </cell>
          <cell r="E12" t="str">
            <v>020101</v>
          </cell>
          <cell r="F12" t="str">
            <v>01</v>
          </cell>
          <cell r="G12" t="str">
            <v>01 - MINISTERIO ADMINISTRATIVO DE LA PRESIDENCIA</v>
          </cell>
          <cell r="H12" t="str">
            <v>MINISTERIO ADMINISTRATIVO DE LA PRESIDENCIA</v>
          </cell>
          <cell r="I12" t="str">
            <v>0201010018</v>
          </cell>
          <cell r="J12" t="str">
            <v>0018</v>
          </cell>
          <cell r="K12" t="str">
            <v>0018 - COMISION PERMANENTE DE EFEMERIDES PATRIA</v>
          </cell>
        </row>
        <row r="13">
          <cell r="B13" t="str">
            <v>0201</v>
          </cell>
          <cell r="C13" t="str">
            <v>0201 - PRESIDENCIA DE LA REPUBLICA</v>
          </cell>
          <cell r="D13" t="str">
            <v>PRESIDENCIA DE LA REPUBLICA</v>
          </cell>
          <cell r="E13" t="str">
            <v>020101</v>
          </cell>
          <cell r="F13" t="str">
            <v>01</v>
          </cell>
          <cell r="G13" t="str">
            <v>01 - MINISTERIO ADMINISTRATIVO DE LA PRESIDENCIA</v>
          </cell>
          <cell r="H13" t="str">
            <v>MINISTERIO ADMINISTRATIVO DE LA PRESIDENCIA</v>
          </cell>
          <cell r="I13" t="str">
            <v>0201010024</v>
          </cell>
          <cell r="J13" t="str">
            <v>0024</v>
          </cell>
          <cell r="K13" t="str">
            <v>0024 - AUTORIDAD NACIONAL DE ASUNTOS MARITIMOS (ANAMAR)</v>
          </cell>
        </row>
        <row r="14">
          <cell r="B14" t="str">
            <v>0201</v>
          </cell>
          <cell r="C14" t="str">
            <v>0201 - PRESIDENCIA DE LA REPUBLICA</v>
          </cell>
          <cell r="D14" t="str">
            <v>PRESIDENCIA DE LA REPUBLICA</v>
          </cell>
          <cell r="E14" t="str">
            <v>020101</v>
          </cell>
          <cell r="F14" t="str">
            <v>01</v>
          </cell>
          <cell r="G14" t="str">
            <v>01 - MINISTERIO ADMINISTRATIVO DE LA PRESIDENCIA</v>
          </cell>
          <cell r="H14" t="str">
            <v>MINISTERIO ADMINISTRATIVO DE LA PRESIDENCIA</v>
          </cell>
          <cell r="I14" t="str">
            <v>0201010027</v>
          </cell>
          <cell r="J14" t="str">
            <v>0027</v>
          </cell>
          <cell r="K14" t="str">
            <v>0027 - DESARROLLO TERRITORIAL Y DE COMUNIDADES</v>
          </cell>
        </row>
        <row r="15">
          <cell r="B15" t="str">
            <v>0201</v>
          </cell>
          <cell r="C15" t="str">
            <v>0201 - PRESIDENCIA DE LA REPUBLICA</v>
          </cell>
          <cell r="D15" t="str">
            <v>PRESIDENCIA DE LA REPUBLICA</v>
          </cell>
          <cell r="E15" t="str">
            <v>020101</v>
          </cell>
          <cell r="F15" t="str">
            <v>01</v>
          </cell>
          <cell r="G15" t="str">
            <v>01 - MINISTERIO ADMINISTRATIVO DE LA PRESIDENCIA</v>
          </cell>
          <cell r="H15" t="str">
            <v>MINISTERIO ADMINISTRATIVO DE LA PRESIDENCIA</v>
          </cell>
          <cell r="I15" t="str">
            <v>0201010028</v>
          </cell>
          <cell r="J15" t="str">
            <v>0028</v>
          </cell>
          <cell r="K15" t="str">
            <v>0028 - UNIDAD TECNICA EJECUTORA DE PROYECTO DE DESARROLLO AGROFORESTAL</v>
          </cell>
        </row>
        <row r="16">
          <cell r="B16" t="str">
            <v>0201</v>
          </cell>
          <cell r="C16" t="str">
            <v>0201 - PRESIDENCIA DE LA REPUBLICA</v>
          </cell>
          <cell r="D16" t="str">
            <v>PRESIDENCIA DE LA REPUBLICA</v>
          </cell>
          <cell r="E16" t="str">
            <v>020101</v>
          </cell>
          <cell r="F16" t="str">
            <v>01</v>
          </cell>
          <cell r="G16" t="str">
            <v>01 - MINISTERIO ADMINISTRATIVO DE LA PRESIDENCIA</v>
          </cell>
          <cell r="H16" t="str">
            <v>MINISTERIO ADMINISTRATIVO DE LA PRESIDENCIA</v>
          </cell>
          <cell r="I16" t="str">
            <v>0201010029</v>
          </cell>
          <cell r="J16" t="str">
            <v>0029</v>
          </cell>
          <cell r="K16" t="str">
            <v>0029 - VICE PRESIDENCIA DE LA REPUBLICA</v>
          </cell>
        </row>
        <row r="17">
          <cell r="B17" t="str">
            <v>0201</v>
          </cell>
          <cell r="C17" t="str">
            <v>0201 - PRESIDENCIA DE LA REPUBLICA</v>
          </cell>
          <cell r="D17" t="str">
            <v>PRESIDENCIA DE LA REPUBLICA</v>
          </cell>
          <cell r="E17" t="str">
            <v>020102</v>
          </cell>
          <cell r="F17" t="str">
            <v>02</v>
          </cell>
          <cell r="G17" t="str">
            <v>02 - GABINETE DE LA POLITICA SOCIAL</v>
          </cell>
          <cell r="H17" t="str">
            <v>GABINETE DE LA POLITICA SOCIAL</v>
          </cell>
          <cell r="I17" t="str">
            <v>0201020001</v>
          </cell>
          <cell r="J17" t="str">
            <v>0001</v>
          </cell>
          <cell r="K17" t="str">
            <v>0001 - GABINETE SOCIAL DE LA PRESIDENCIA</v>
          </cell>
        </row>
        <row r="18">
          <cell r="B18" t="str">
            <v>0201</v>
          </cell>
          <cell r="C18" t="str">
            <v>0201 - PRESIDENCIA DE LA REPUBLICA</v>
          </cell>
          <cell r="D18" t="str">
            <v>PRESIDENCIA DE LA REPUBLICA</v>
          </cell>
          <cell r="E18" t="str">
            <v>020102</v>
          </cell>
          <cell r="F18" t="str">
            <v>02</v>
          </cell>
          <cell r="G18" t="str">
            <v>02 - GABINETE DE LA POLITICA SOCIAL</v>
          </cell>
          <cell r="H18" t="str">
            <v>GABINETE DE LA POLITICA SOCIAL</v>
          </cell>
          <cell r="I18" t="str">
            <v>0201020002</v>
          </cell>
          <cell r="J18" t="str">
            <v>0002</v>
          </cell>
          <cell r="K18" t="str">
            <v>0002 - COMUNIDAD DIGNA CONTRA LA POBREZA</v>
          </cell>
        </row>
        <row r="19">
          <cell r="B19" t="str">
            <v>0201</v>
          </cell>
          <cell r="C19" t="str">
            <v>0201 - PRESIDENCIA DE LA REPUBLICA</v>
          </cell>
          <cell r="D19" t="str">
            <v>PRESIDENCIA DE LA REPUBLICA</v>
          </cell>
          <cell r="E19" t="str">
            <v>020102</v>
          </cell>
          <cell r="F19" t="str">
            <v>02</v>
          </cell>
          <cell r="G19" t="str">
            <v>02 - GABINETE DE LA POLITICA SOCIAL</v>
          </cell>
          <cell r="H19" t="str">
            <v>GABINETE DE LA POLITICA SOCIAL</v>
          </cell>
          <cell r="I19" t="str">
            <v>0201020003</v>
          </cell>
          <cell r="J19" t="str">
            <v>0003</v>
          </cell>
          <cell r="K19" t="str">
            <v>0003 - PLAN PRESIDENCIAL CONTRA LA POBREZA</v>
          </cell>
        </row>
        <row r="20">
          <cell r="B20" t="str">
            <v>0201</v>
          </cell>
          <cell r="C20" t="str">
            <v>0201 - PRESIDENCIA DE LA REPUBLICA</v>
          </cell>
          <cell r="D20" t="str">
            <v>PRESIDENCIA DE LA REPUBLICA</v>
          </cell>
          <cell r="E20" t="str">
            <v>020102</v>
          </cell>
          <cell r="F20" t="str">
            <v>02</v>
          </cell>
          <cell r="G20" t="str">
            <v>02 - GABINETE DE LA POLITICA SOCIAL</v>
          </cell>
          <cell r="H20" t="str">
            <v>GABINETE DE LA POLITICA SOCIAL</v>
          </cell>
          <cell r="I20" t="str">
            <v>0201020004</v>
          </cell>
          <cell r="J20" t="str">
            <v>0004</v>
          </cell>
          <cell r="K20" t="str">
            <v>0004 - COMISION PRESIDENCIAL DE APOYO AL DESARROLLO BARRIAL</v>
          </cell>
        </row>
        <row r="21">
          <cell r="B21" t="str">
            <v>0201</v>
          </cell>
          <cell r="C21" t="str">
            <v>0201 - PRESIDENCIA DE LA REPUBLICA</v>
          </cell>
          <cell r="D21" t="str">
            <v>PRESIDENCIA DE LA REPUBLICA</v>
          </cell>
          <cell r="E21" t="str">
            <v>020102</v>
          </cell>
          <cell r="F21" t="str">
            <v>02</v>
          </cell>
          <cell r="G21" t="str">
            <v>02 - GABINETE DE LA POLITICA SOCIAL</v>
          </cell>
          <cell r="H21" t="str">
            <v>GABINETE DE LA POLITICA SOCIAL</v>
          </cell>
          <cell r="I21" t="str">
            <v>0201020007</v>
          </cell>
          <cell r="J21" t="str">
            <v>0007</v>
          </cell>
          <cell r="K21" t="str">
            <v>0007 - PROGRESANDO CON SOLIDARIDAD</v>
          </cell>
        </row>
        <row r="22">
          <cell r="B22" t="str">
            <v>0201</v>
          </cell>
          <cell r="C22" t="str">
            <v>0201 - PRESIDENCIA DE LA REPUBLICA</v>
          </cell>
          <cell r="D22" t="str">
            <v>PRESIDENCIA DE LA REPUBLICA</v>
          </cell>
          <cell r="E22" t="str">
            <v>020102</v>
          </cell>
          <cell r="F22" t="str">
            <v>02</v>
          </cell>
          <cell r="G22" t="str">
            <v>02 - GABINETE DE LA POLITICA SOCIAL</v>
          </cell>
          <cell r="H22" t="str">
            <v>GABINETE DE LA POLITICA SOCIAL</v>
          </cell>
          <cell r="I22" t="str">
            <v>0201020008</v>
          </cell>
          <cell r="J22" t="str">
            <v>0008</v>
          </cell>
          <cell r="K22" t="str">
            <v>0008 - ADMINISTRADORA DE SUBSIDIOS SOCIALES</v>
          </cell>
        </row>
        <row r="23">
          <cell r="B23" t="str">
            <v>0201</v>
          </cell>
          <cell r="C23" t="str">
            <v>0201 - PRESIDENCIA DE LA REPUBLICA</v>
          </cell>
          <cell r="D23" t="str">
            <v>PRESIDENCIA DE LA REPUBLICA</v>
          </cell>
          <cell r="E23" t="str">
            <v>020102</v>
          </cell>
          <cell r="F23" t="str">
            <v>02</v>
          </cell>
          <cell r="G23" t="str">
            <v>02 - GABINETE DE LA POLITICA SOCIAL</v>
          </cell>
          <cell r="H23" t="str">
            <v>GABINETE DE LA POLITICA SOCIAL</v>
          </cell>
          <cell r="I23" t="str">
            <v>0201020009</v>
          </cell>
          <cell r="J23" t="str">
            <v>0009</v>
          </cell>
          <cell r="K23" t="str">
            <v>0009 - SISTEMA UNICO DE BENEFICIARIOS</v>
          </cell>
        </row>
        <row r="24">
          <cell r="B24" t="str">
            <v>0201</v>
          </cell>
          <cell r="C24" t="str">
            <v>0201 - PRESIDENCIA DE LA REPUBLICA</v>
          </cell>
          <cell r="D24" t="str">
            <v>PRESIDENCIA DE LA REPUBLICA</v>
          </cell>
          <cell r="E24" t="str">
            <v>020102</v>
          </cell>
          <cell r="F24" t="str">
            <v>02</v>
          </cell>
          <cell r="G24" t="str">
            <v>02 - GABINETE DE LA POLITICA SOCIAL</v>
          </cell>
          <cell r="H24" t="str">
            <v>GABINETE DE LA POLITICA SOCIAL</v>
          </cell>
          <cell r="I24" t="str">
            <v>0201020010</v>
          </cell>
          <cell r="J24" t="str">
            <v>0010</v>
          </cell>
          <cell r="K24" t="str">
            <v>0010 - CONSEJO NACIONAL DE LA PERSONA ENVEJECIENTE</v>
          </cell>
        </row>
        <row r="25">
          <cell r="B25" t="str">
            <v>0201</v>
          </cell>
          <cell r="C25" t="str">
            <v>0201 - PRESIDENCIA DE LA REPUBLICA</v>
          </cell>
          <cell r="D25" t="str">
            <v>PRESIDENCIA DE LA REPUBLICA</v>
          </cell>
          <cell r="E25" t="str">
            <v>020102</v>
          </cell>
          <cell r="F25" t="str">
            <v>02</v>
          </cell>
          <cell r="G25" t="str">
            <v>02 - GABINETE DE LA POLITICA SOCIAL</v>
          </cell>
          <cell r="H25" t="str">
            <v>GABINETE DE LA POLITICA SOCIAL</v>
          </cell>
          <cell r="I25" t="str">
            <v>0201020011</v>
          </cell>
          <cell r="J25" t="str">
            <v>0011</v>
          </cell>
          <cell r="K25" t="str">
            <v>0011 - FONDO DE PROMOCION A LAS INICIATIVAS COMUNITARIAS</v>
          </cell>
        </row>
        <row r="26">
          <cell r="B26" t="str">
            <v>0201</v>
          </cell>
          <cell r="C26" t="str">
            <v>0201 - PRESIDENCIA DE LA REPUBLICA</v>
          </cell>
          <cell r="D26" t="str">
            <v>PRESIDENCIA DE LA REPUBLICA</v>
          </cell>
          <cell r="E26" t="str">
            <v>020102</v>
          </cell>
          <cell r="F26" t="str">
            <v>02</v>
          </cell>
          <cell r="G26" t="str">
            <v>02 - GABINETE DE LA POLITICA SOCIAL</v>
          </cell>
          <cell r="H26" t="str">
            <v>GABINETE DE LA POLITICA SOCIAL</v>
          </cell>
          <cell r="I26" t="str">
            <v>0201020014</v>
          </cell>
          <cell r="J26" t="str">
            <v>0014</v>
          </cell>
          <cell r="K26" t="str">
            <v>0014 - COMEDORES ECONOMICOS DEL ESTADO</v>
          </cell>
        </row>
        <row r="27">
          <cell r="B27" t="str">
            <v>0201</v>
          </cell>
          <cell r="C27" t="str">
            <v>0201 - PRESIDENCIA DE LA REPUBLICA</v>
          </cell>
          <cell r="D27" t="str">
            <v>PRESIDENCIA DE LA REPUBLICA</v>
          </cell>
          <cell r="E27" t="str">
            <v>020102</v>
          </cell>
          <cell r="F27" t="str">
            <v>02</v>
          </cell>
          <cell r="G27" t="str">
            <v>02 - GABINETE DE LA POLITICA SOCIAL</v>
          </cell>
          <cell r="H27" t="str">
            <v>GABINETE DE LA POLITICA SOCIAL</v>
          </cell>
          <cell r="I27" t="str">
            <v>0201020015</v>
          </cell>
          <cell r="J27" t="str">
            <v>0015</v>
          </cell>
          <cell r="K27" t="str">
            <v>0015 - OFICINA DE DESARROLLO DE LA COMUNIDAD</v>
          </cell>
        </row>
        <row r="28">
          <cell r="B28" t="str">
            <v>0201</v>
          </cell>
          <cell r="C28" t="str">
            <v>0201 - PRESIDENCIA DE LA REPUBLICA</v>
          </cell>
          <cell r="D28" t="str">
            <v>PRESIDENCIA DE LA REPUBLICA</v>
          </cell>
          <cell r="E28" t="str">
            <v>020102</v>
          </cell>
          <cell r="F28" t="str">
            <v>02</v>
          </cell>
          <cell r="G28" t="str">
            <v>02 - GABINETE DE LA POLITICA SOCIAL</v>
          </cell>
          <cell r="H28" t="str">
            <v>GABINETE DE LA POLITICA SOCIAL</v>
          </cell>
          <cell r="I28" t="str">
            <v>0201020016</v>
          </cell>
          <cell r="J28" t="str">
            <v>0016</v>
          </cell>
          <cell r="K28" t="str">
            <v>0016 - DIRECCION GENERAL DE DESARROLLO FRONTERIZO</v>
          </cell>
        </row>
        <row r="29">
          <cell r="B29" t="str">
            <v>0201</v>
          </cell>
          <cell r="C29" t="str">
            <v>0201 - PRESIDENCIA DE LA REPUBLICA</v>
          </cell>
          <cell r="D29" t="str">
            <v>PRESIDENCIA DE LA REPUBLICA</v>
          </cell>
          <cell r="E29" t="str">
            <v>020104</v>
          </cell>
          <cell r="F29" t="str">
            <v>04</v>
          </cell>
          <cell r="G29" t="str">
            <v>04 - CONTRALORIA GENERAL DE LA REPUBLICA</v>
          </cell>
          <cell r="H29" t="str">
            <v>CONTRALORIA GENERAL DE LA REPUBLICA</v>
          </cell>
          <cell r="I29" t="str">
            <v>0201040001</v>
          </cell>
          <cell r="J29" t="str">
            <v>0001</v>
          </cell>
          <cell r="K29" t="str">
            <v>0001 - CONTRALORIA GENERAL DE LA REPUBLICA</v>
          </cell>
        </row>
        <row r="30">
          <cell r="B30" t="str">
            <v>0201</v>
          </cell>
          <cell r="C30" t="str">
            <v>0201 - PRESIDENCIA DE LA REPUBLICA</v>
          </cell>
          <cell r="D30" t="str">
            <v>PRESIDENCIA DE LA REPUBLICA</v>
          </cell>
          <cell r="E30" t="str">
            <v>020105</v>
          </cell>
          <cell r="F30" t="str">
            <v>05</v>
          </cell>
          <cell r="G30" t="str">
            <v>05 - OFICINA DE INGENIEROS SUPERVISORES DE OBRAS DEL ESTADO</v>
          </cell>
          <cell r="H30" t="str">
            <v>OFICINA DE INGENIEROS SUPERVISORES DE OBRAS DEL ESTADO</v>
          </cell>
          <cell r="I30" t="str">
            <v>0201050001</v>
          </cell>
          <cell r="J30" t="str">
            <v>0001</v>
          </cell>
          <cell r="K30" t="str">
            <v>0001 - OFICINA DE INGENIEROS SUPERVISORA DE OBRAS DEL ESTADO</v>
          </cell>
        </row>
        <row r="31">
          <cell r="B31" t="str">
            <v>0201</v>
          </cell>
          <cell r="C31" t="str">
            <v>0201 - PRESIDENCIA DE LA REPUBLICA</v>
          </cell>
          <cell r="D31" t="str">
            <v>PRESIDENCIA DE LA REPUBLICA</v>
          </cell>
          <cell r="E31" t="str">
            <v>020106</v>
          </cell>
          <cell r="F31" t="str">
            <v>06</v>
          </cell>
          <cell r="G31" t="str">
            <v>06 - MINISTERIO DE LA PRESIDENCIA</v>
          </cell>
          <cell r="H31" t="str">
            <v>MINISTERIO DE LA PRESIDENCIA</v>
          </cell>
          <cell r="I31" t="str">
            <v>0201060001</v>
          </cell>
          <cell r="J31" t="str">
            <v>0001</v>
          </cell>
          <cell r="K31" t="str">
            <v>0001 - MINISTERIO DE LA PRESIDENCIA</v>
          </cell>
        </row>
        <row r="32">
          <cell r="B32" t="str">
            <v>0201</v>
          </cell>
          <cell r="C32" t="str">
            <v>0201 - PRESIDENCIA DE LA REPUBLICA</v>
          </cell>
          <cell r="D32" t="str">
            <v>PRESIDENCIA DE LA REPUBLICA</v>
          </cell>
          <cell r="E32" t="str">
            <v>020106</v>
          </cell>
          <cell r="F32" t="str">
            <v>06</v>
          </cell>
          <cell r="G32" t="str">
            <v>06 - MINISTERIO DE LA PRESIDENCIA</v>
          </cell>
          <cell r="H32" t="str">
            <v>MINISTERIO DE LA PRESIDENCIA</v>
          </cell>
          <cell r="I32" t="str">
            <v>0201060002</v>
          </cell>
          <cell r="J32" t="str">
            <v>0002</v>
          </cell>
          <cell r="K32" t="str">
            <v>0002 - DIRECCION GENERAL  DE COMUNICACION</v>
          </cell>
        </row>
        <row r="33">
          <cell r="B33" t="str">
            <v>0201</v>
          </cell>
          <cell r="C33" t="str">
            <v>0201 - PRESIDENCIA DE LA REPUBLICA</v>
          </cell>
          <cell r="D33" t="str">
            <v>PRESIDENCIA DE LA REPUBLICA</v>
          </cell>
          <cell r="E33" t="str">
            <v>020106</v>
          </cell>
          <cell r="F33" t="str">
            <v>06</v>
          </cell>
          <cell r="G33" t="str">
            <v>06 - MINISTERIO DE LA PRESIDENCIA</v>
          </cell>
          <cell r="H33" t="str">
            <v>MINISTERIO DE LA PRESIDENCIA</v>
          </cell>
          <cell r="I33" t="str">
            <v>0201060003</v>
          </cell>
          <cell r="J33" t="str">
            <v>0003</v>
          </cell>
          <cell r="K33" t="str">
            <v>0003 - DIRECCION DE LA INFORMACION ANALISIS Y PROGRAMACION ESTRATEGICA</v>
          </cell>
        </row>
        <row r="34">
          <cell r="B34" t="str">
            <v>0201</v>
          </cell>
          <cell r="C34" t="str">
            <v>0201 - PRESIDENCIA DE LA REPUBLICA</v>
          </cell>
          <cell r="D34" t="str">
            <v>PRESIDENCIA DE LA REPUBLICA</v>
          </cell>
          <cell r="E34" t="str">
            <v>020106</v>
          </cell>
          <cell r="F34" t="str">
            <v>06</v>
          </cell>
          <cell r="G34" t="str">
            <v>06 - MINISTERIO DE LA PRESIDENCIA</v>
          </cell>
          <cell r="H34" t="str">
            <v>MINISTERIO DE LA PRESIDENCIA</v>
          </cell>
          <cell r="I34" t="str">
            <v>0201060004</v>
          </cell>
          <cell r="J34" t="str">
            <v>0004</v>
          </cell>
          <cell r="K34" t="str">
            <v>0004 - SERVICIO INTEGRAL DE EMERGENCIAS</v>
          </cell>
        </row>
        <row r="35">
          <cell r="B35" t="str">
            <v>0201</v>
          </cell>
          <cell r="C35" t="str">
            <v>0201 - PRESIDENCIA DE LA REPUBLICA</v>
          </cell>
          <cell r="D35" t="str">
            <v>PRESIDENCIA DE LA REPUBLICA</v>
          </cell>
          <cell r="E35" t="str">
            <v>020106</v>
          </cell>
          <cell r="F35" t="str">
            <v>06</v>
          </cell>
          <cell r="G35" t="str">
            <v>06 - MINISTERIO DE LA PRESIDENCIA</v>
          </cell>
          <cell r="H35" t="str">
            <v>MINISTERIO DE LA PRESIDENCIA</v>
          </cell>
          <cell r="I35" t="str">
            <v>0201060006</v>
          </cell>
          <cell r="J35" t="str">
            <v>0006</v>
          </cell>
          <cell r="K35" t="str">
            <v>0006 - CENTRO DE OPERACIONES DE EMERGENCIAS (COE)</v>
          </cell>
        </row>
        <row r="36">
          <cell r="B36" t="str">
            <v>0201</v>
          </cell>
          <cell r="C36" t="str">
            <v>0201 - PRESIDENCIA DE LA REPUBLICA</v>
          </cell>
          <cell r="D36" t="str">
            <v>PRESIDENCIA DE LA REPUBLICA</v>
          </cell>
          <cell r="E36" t="str">
            <v>020106</v>
          </cell>
          <cell r="F36" t="str">
            <v>06</v>
          </cell>
          <cell r="G36" t="str">
            <v>06 - MINISTERIO DE LA PRESIDENCIA</v>
          </cell>
          <cell r="H36" t="str">
            <v>MINISTERIO DE LA PRESIDENCIA</v>
          </cell>
          <cell r="I36" t="str">
            <v>0201060007</v>
          </cell>
          <cell r="J36" t="str">
            <v>0007</v>
          </cell>
          <cell r="K36" t="str">
            <v>0007 - OFICINA PRESIDENCIAL DE TECNOLOGIA DE LA INFORMACION Y COMUNICACION</v>
          </cell>
        </row>
        <row r="37">
          <cell r="B37" t="str">
            <v>0201</v>
          </cell>
          <cell r="C37" t="str">
            <v>0201 - PRESIDENCIA DE LA REPUBLICA</v>
          </cell>
          <cell r="D37" t="str">
            <v>PRESIDENCIA DE LA REPUBLICA</v>
          </cell>
          <cell r="E37" t="str">
            <v>020106</v>
          </cell>
          <cell r="F37" t="str">
            <v>06</v>
          </cell>
          <cell r="G37" t="str">
            <v>06 - MINISTERIO DE LA PRESIDENCIA</v>
          </cell>
          <cell r="H37" t="str">
            <v>MINISTERIO DE LA PRESIDENCIA</v>
          </cell>
          <cell r="I37" t="str">
            <v>0201060008</v>
          </cell>
          <cell r="J37" t="str">
            <v>0008</v>
          </cell>
          <cell r="K37" t="str">
            <v>0008 - DIRECCION GENERAL DE ETICA E INTEGRIDAD GUBERNAMENTAL</v>
          </cell>
        </row>
        <row r="38">
          <cell r="B38" t="str">
            <v>0201</v>
          </cell>
          <cell r="C38" t="str">
            <v>0201 - PRESIDENCIA DE LA REPUBLICA</v>
          </cell>
          <cell r="D38" t="str">
            <v>PRESIDENCIA DE LA REPUBLICA</v>
          </cell>
          <cell r="E38" t="str">
            <v>020106</v>
          </cell>
          <cell r="F38" t="str">
            <v>06</v>
          </cell>
          <cell r="G38" t="str">
            <v>06 - MINISTERIO DE LA PRESIDENCIA</v>
          </cell>
          <cell r="H38" t="str">
            <v>MINISTERIO DE LA PRESIDENCIA</v>
          </cell>
          <cell r="I38" t="str">
            <v>0201060009</v>
          </cell>
          <cell r="J38" t="str">
            <v>0009</v>
          </cell>
          <cell r="K38" t="str">
            <v>0009 - DIRECCIÓN GENERAL DE PROGRAMAS ESPECIALES DE LA PRESIDENCIA</v>
          </cell>
        </row>
        <row r="39">
          <cell r="B39" t="str">
            <v>0202</v>
          </cell>
          <cell r="C39" t="str">
            <v>0202 - MINISTERIO DE  INTERIOR Y POLICIA</v>
          </cell>
          <cell r="D39" t="str">
            <v>MINISTERIO DE  INTERIOR Y POLICIA</v>
          </cell>
          <cell r="E39" t="str">
            <v>020201</v>
          </cell>
          <cell r="F39" t="str">
            <v>01</v>
          </cell>
          <cell r="G39" t="str">
            <v>01 - MINISTERIO DE INTERIOR Y POLICIA</v>
          </cell>
          <cell r="H39" t="str">
            <v>MINISTERIO DE INTERIOR Y POLICIA</v>
          </cell>
          <cell r="I39" t="str">
            <v>0202010001</v>
          </cell>
          <cell r="J39" t="str">
            <v>0001</v>
          </cell>
          <cell r="K39" t="str">
            <v>0001 - MINISTERIO DE INTERIOR Y POLICIA</v>
          </cell>
        </row>
        <row r="40">
          <cell r="B40" t="str">
            <v>0202</v>
          </cell>
          <cell r="C40" t="str">
            <v>0202 - MINISTERIO DE  INTERIOR Y POLICIA</v>
          </cell>
          <cell r="D40" t="str">
            <v>MINISTERIO DE  INTERIOR Y POLICIA</v>
          </cell>
          <cell r="E40" t="str">
            <v>020201</v>
          </cell>
          <cell r="F40" t="str">
            <v>01</v>
          </cell>
          <cell r="G40" t="str">
            <v>01 - MINISTERIO DE INTERIOR Y POLICIA</v>
          </cell>
          <cell r="H40" t="str">
            <v>MINISTERIO DE INTERIOR Y POLICIA</v>
          </cell>
          <cell r="I40" t="str">
            <v>0202010002</v>
          </cell>
          <cell r="J40" t="str">
            <v>0002</v>
          </cell>
          <cell r="K40" t="str">
            <v>0002 - DIRECCIÓN GENERAL DE MIGRACIÓN</v>
          </cell>
        </row>
        <row r="41">
          <cell r="B41" t="str">
            <v>0202</v>
          </cell>
          <cell r="C41" t="str">
            <v>0202 - MINISTERIO DE  INTERIOR Y POLICIA</v>
          </cell>
          <cell r="D41" t="str">
            <v>MINISTERIO DE  INTERIOR Y POLICIA</v>
          </cell>
          <cell r="E41" t="str">
            <v>020201</v>
          </cell>
          <cell r="F41" t="str">
            <v>01</v>
          </cell>
          <cell r="G41" t="str">
            <v>01 - MINISTERIO DE INTERIOR Y POLICIA</v>
          </cell>
          <cell r="H41" t="str">
            <v>MINISTERIO DE INTERIOR Y POLICIA</v>
          </cell>
          <cell r="I41" t="str">
            <v>0202010003</v>
          </cell>
          <cell r="J41" t="str">
            <v>0003</v>
          </cell>
          <cell r="K41" t="str">
            <v>0003 - INSTITUTO NACIONAL DE MIGRACION</v>
          </cell>
        </row>
        <row r="42">
          <cell r="B42" t="str">
            <v>0202</v>
          </cell>
          <cell r="C42" t="str">
            <v>0202 - MINISTERIO DE  INTERIOR Y POLICIA</v>
          </cell>
          <cell r="D42" t="str">
            <v>MINISTERIO DE  INTERIOR Y POLICIA</v>
          </cell>
          <cell r="E42" t="str">
            <v>020201</v>
          </cell>
          <cell r="F42" t="str">
            <v>01</v>
          </cell>
          <cell r="G42" t="str">
            <v>01 - MINISTERIO DE INTERIOR Y POLICIA</v>
          </cell>
          <cell r="H42" t="str">
            <v>MINISTERIO DE INTERIOR Y POLICIA</v>
          </cell>
          <cell r="I42" t="str">
            <v>0202010004</v>
          </cell>
          <cell r="J42" t="str">
            <v>0004</v>
          </cell>
          <cell r="K42" t="str">
            <v>0004 - CUERPO DE BOMBEROS DE SANTO DOMINGO, DISTRITO NACIONAL</v>
          </cell>
        </row>
        <row r="43">
          <cell r="B43" t="str">
            <v>0202</v>
          </cell>
          <cell r="C43" t="str">
            <v>0202 - MINISTERIO DE  INTERIOR Y POLICIA</v>
          </cell>
          <cell r="D43" t="str">
            <v>MINISTERIO DE  INTERIOR Y POLICIA</v>
          </cell>
          <cell r="E43" t="str">
            <v>020201</v>
          </cell>
          <cell r="F43" t="str">
            <v>01</v>
          </cell>
          <cell r="G43" t="str">
            <v>01 - MINISTERIO DE INTERIOR Y POLICIA</v>
          </cell>
          <cell r="H43" t="str">
            <v>MINISTERIO DE INTERIOR Y POLICIA</v>
          </cell>
          <cell r="I43" t="str">
            <v>0202010005</v>
          </cell>
          <cell r="J43" t="str">
            <v>0005</v>
          </cell>
          <cell r="K43" t="str">
            <v>0005 - CUERPO DE BOMBEROS SANTO DOMINGO NORTE</v>
          </cell>
        </row>
        <row r="44">
          <cell r="B44" t="str">
            <v>0202</v>
          </cell>
          <cell r="C44" t="str">
            <v>0202 - MINISTERIO DE  INTERIOR Y POLICIA</v>
          </cell>
          <cell r="D44" t="str">
            <v>MINISTERIO DE  INTERIOR Y POLICIA</v>
          </cell>
          <cell r="E44" t="str">
            <v>020201</v>
          </cell>
          <cell r="F44" t="str">
            <v>01</v>
          </cell>
          <cell r="G44" t="str">
            <v>01 - MINISTERIO DE INTERIOR Y POLICIA</v>
          </cell>
          <cell r="H44" t="str">
            <v>MINISTERIO DE INTERIOR Y POLICIA</v>
          </cell>
          <cell r="I44" t="str">
            <v>0202010006</v>
          </cell>
          <cell r="J44" t="str">
            <v>0006</v>
          </cell>
          <cell r="K44" t="str">
            <v>0006 - CUERPO DE BOMBEROS SANTO DOMINGO ESTE</v>
          </cell>
        </row>
        <row r="45">
          <cell r="B45" t="str">
            <v>0202</v>
          </cell>
          <cell r="C45" t="str">
            <v>0202 - MINISTERIO DE  INTERIOR Y POLICIA</v>
          </cell>
          <cell r="D45" t="str">
            <v>MINISTERIO DE  INTERIOR Y POLICIA</v>
          </cell>
          <cell r="E45" t="str">
            <v>020201</v>
          </cell>
          <cell r="F45" t="str">
            <v>01</v>
          </cell>
          <cell r="G45" t="str">
            <v>01 - MINISTERIO DE INTERIOR Y POLICIA</v>
          </cell>
          <cell r="H45" t="str">
            <v>MINISTERIO DE INTERIOR Y POLICIA</v>
          </cell>
          <cell r="I45" t="str">
            <v>0202010007</v>
          </cell>
          <cell r="J45" t="str">
            <v>0007</v>
          </cell>
          <cell r="K45" t="str">
            <v>0007 - CUERPO DE BOMBEROS DE SANTO DOMINGO DE BOCA CHICA</v>
          </cell>
        </row>
        <row r="46">
          <cell r="B46" t="str">
            <v>0202</v>
          </cell>
          <cell r="C46" t="str">
            <v>0202 - MINISTERIO DE  INTERIOR Y POLICIA</v>
          </cell>
          <cell r="D46" t="str">
            <v>MINISTERIO DE  INTERIOR Y POLICIA</v>
          </cell>
          <cell r="E46" t="str">
            <v>020201</v>
          </cell>
          <cell r="F46" t="str">
            <v>01</v>
          </cell>
          <cell r="G46" t="str">
            <v>01 - MINISTERIO DE INTERIOR Y POLICIA</v>
          </cell>
          <cell r="H46" t="str">
            <v>MINISTERIO DE INTERIOR Y POLICIA</v>
          </cell>
          <cell r="I46" t="str">
            <v>0202010008</v>
          </cell>
          <cell r="J46" t="str">
            <v>0008</v>
          </cell>
          <cell r="K46" t="str">
            <v>0008 - CUERPO DE BOMBEROS DE SANTO DOMINGO DE LOS ALCARRIZOS</v>
          </cell>
        </row>
        <row r="47">
          <cell r="B47" t="str">
            <v>0202</v>
          </cell>
          <cell r="C47" t="str">
            <v>0202 - MINISTERIO DE  INTERIOR Y POLICIA</v>
          </cell>
          <cell r="D47" t="str">
            <v>MINISTERIO DE  INTERIOR Y POLICIA</v>
          </cell>
          <cell r="E47" t="str">
            <v>020201</v>
          </cell>
          <cell r="F47" t="str">
            <v>01</v>
          </cell>
          <cell r="G47" t="str">
            <v>01 - MINISTERIO DE INTERIOR Y POLICIA</v>
          </cell>
          <cell r="H47" t="str">
            <v>MINISTERIO DE INTERIOR Y POLICIA</v>
          </cell>
          <cell r="I47" t="str">
            <v>0202010009</v>
          </cell>
          <cell r="J47" t="str">
            <v>0009</v>
          </cell>
          <cell r="K47" t="str">
            <v>0009 - CUERPO DE BOMBEROS DE SANTO DOMINGO DE PEDRO BRAND</v>
          </cell>
        </row>
        <row r="48">
          <cell r="B48" t="str">
            <v>0202</v>
          </cell>
          <cell r="C48" t="str">
            <v>0202 - MINISTERIO DE  INTERIOR Y POLICIA</v>
          </cell>
          <cell r="D48" t="str">
            <v>MINISTERIO DE  INTERIOR Y POLICIA</v>
          </cell>
          <cell r="E48" t="str">
            <v>020201</v>
          </cell>
          <cell r="F48" t="str">
            <v>01</v>
          </cell>
          <cell r="G48" t="str">
            <v>01 - MINISTERIO DE INTERIOR Y POLICIA</v>
          </cell>
          <cell r="H48" t="str">
            <v>MINISTERIO DE INTERIOR Y POLICIA</v>
          </cell>
          <cell r="I48" t="str">
            <v>0202010010</v>
          </cell>
          <cell r="J48" t="str">
            <v>0010</v>
          </cell>
          <cell r="K48" t="str">
            <v>0010 - CUERPO DE BOMBEROS DE SANTO DOMINGO OESTE</v>
          </cell>
        </row>
        <row r="49">
          <cell r="B49" t="str">
            <v>0202</v>
          </cell>
          <cell r="C49" t="str">
            <v>0202 - MINISTERIO DE  INTERIOR Y POLICIA</v>
          </cell>
          <cell r="D49" t="str">
            <v>MINISTERIO DE  INTERIOR Y POLICIA</v>
          </cell>
          <cell r="E49" t="str">
            <v>020202</v>
          </cell>
          <cell r="F49" t="str">
            <v>02</v>
          </cell>
          <cell r="G49" t="str">
            <v>02 - POLICIA NACIONAL</v>
          </cell>
          <cell r="H49" t="str">
            <v>POLICIA NACIONAL</v>
          </cell>
          <cell r="I49" t="str">
            <v>0202020001</v>
          </cell>
          <cell r="J49" t="str">
            <v>0001</v>
          </cell>
          <cell r="K49" t="str">
            <v>0001 - POLICIA NACIONAL</v>
          </cell>
        </row>
        <row r="50">
          <cell r="B50" t="str">
            <v>0202</v>
          </cell>
          <cell r="C50" t="str">
            <v>0202 - MINISTERIO DE  INTERIOR Y POLICIA</v>
          </cell>
          <cell r="D50" t="str">
            <v>MINISTERIO DE  INTERIOR Y POLICIA</v>
          </cell>
          <cell r="E50" t="str">
            <v>020202</v>
          </cell>
          <cell r="F50" t="str">
            <v>02</v>
          </cell>
          <cell r="G50" t="str">
            <v>02 - POLICIA NACIONAL</v>
          </cell>
          <cell r="H50" t="str">
            <v>POLICIA NACIONAL</v>
          </cell>
          <cell r="I50" t="str">
            <v>0202020002</v>
          </cell>
          <cell r="J50" t="str">
            <v>0002</v>
          </cell>
          <cell r="K50" t="str">
            <v>0002 - INSTITUTO POLICIAL DE EDUCACION</v>
          </cell>
        </row>
        <row r="51">
          <cell r="B51" t="str">
            <v>0202</v>
          </cell>
          <cell r="C51" t="str">
            <v>0202 - MINISTERIO DE  INTERIOR Y POLICIA</v>
          </cell>
          <cell r="D51" t="str">
            <v>MINISTERIO DE  INTERIOR Y POLICIA</v>
          </cell>
          <cell r="E51" t="str">
            <v>020202</v>
          </cell>
          <cell r="F51" t="str">
            <v>02</v>
          </cell>
          <cell r="G51" t="str">
            <v>02 - POLICIA NACIONAL</v>
          </cell>
          <cell r="H51" t="str">
            <v>POLICIA NACIONAL</v>
          </cell>
          <cell r="I51" t="str">
            <v>0202020004</v>
          </cell>
          <cell r="J51" t="str">
            <v>0004</v>
          </cell>
          <cell r="K51" t="str">
            <v>0004 - DIRECCION CENTRAL  DE  POLICIA DE TURISMO</v>
          </cell>
        </row>
        <row r="52">
          <cell r="B52" t="str">
            <v>0202</v>
          </cell>
          <cell r="C52" t="str">
            <v>0202 - MINISTERIO DE  INTERIOR Y POLICIA</v>
          </cell>
          <cell r="D52" t="str">
            <v>MINISTERIO DE  INTERIOR Y POLICIA</v>
          </cell>
          <cell r="E52" t="str">
            <v>020202</v>
          </cell>
          <cell r="F52" t="str">
            <v>02</v>
          </cell>
          <cell r="G52" t="str">
            <v>02 - POLICIA NACIONAL</v>
          </cell>
          <cell r="H52" t="str">
            <v>POLICIA NACIONAL</v>
          </cell>
          <cell r="I52" t="str">
            <v>0202020005</v>
          </cell>
          <cell r="J52" t="str">
            <v>0005</v>
          </cell>
          <cell r="K52" t="str">
            <v>0005 - DIRECCION GENERAL DE SEGURIDAD DE TRANSITO Y TRANSPORTE TERRESTRE (DIGESETT)</v>
          </cell>
        </row>
        <row r="53">
          <cell r="B53" t="str">
            <v>0202</v>
          </cell>
          <cell r="C53" t="str">
            <v>0202 - MINISTERIO DE  INTERIOR Y POLICIA</v>
          </cell>
          <cell r="D53" t="str">
            <v>MINISTERIO DE  INTERIOR Y POLICIA</v>
          </cell>
          <cell r="E53" t="str">
            <v>020202</v>
          </cell>
          <cell r="F53" t="str">
            <v>02</v>
          </cell>
          <cell r="G53" t="str">
            <v>02 - POLICIA NACIONAL</v>
          </cell>
          <cell r="H53" t="str">
            <v>POLICIA NACIONAL</v>
          </cell>
          <cell r="I53" t="str">
            <v>0202020007</v>
          </cell>
          <cell r="J53" t="str">
            <v>0007</v>
          </cell>
          <cell r="K53" t="str">
            <v>0007 - DIRECCION GENERAL DE LA RESERVA DE LA POLICIA NACIONAL</v>
          </cell>
        </row>
        <row r="54">
          <cell r="B54" t="str">
            <v>0202</v>
          </cell>
          <cell r="C54" t="str">
            <v>0202 - MINISTERIO DE  INTERIOR Y POLICIA</v>
          </cell>
          <cell r="D54" t="str">
            <v>MINISTERIO DE  INTERIOR Y POLICIA</v>
          </cell>
          <cell r="E54" t="str">
            <v>020202</v>
          </cell>
          <cell r="F54" t="str">
            <v>02</v>
          </cell>
          <cell r="G54" t="str">
            <v>02 - POLICIA NACIONAL</v>
          </cell>
          <cell r="H54" t="str">
            <v>POLICIA NACIONAL</v>
          </cell>
          <cell r="I54" t="str">
            <v>0202020008</v>
          </cell>
          <cell r="J54" t="str">
            <v>0008</v>
          </cell>
          <cell r="K54" t="str">
            <v>0008 - HOSPITAL GENERAL DOCENTE DE LA POLICIA NACIONAL</v>
          </cell>
        </row>
        <row r="55">
          <cell r="B55" t="str">
            <v>0202</v>
          </cell>
          <cell r="C55" t="str">
            <v>0202 - MINISTERIO DE  INTERIOR Y POLICIA</v>
          </cell>
          <cell r="D55" t="str">
            <v>MINISTERIO DE  INTERIOR Y POLICIA</v>
          </cell>
          <cell r="E55" t="str">
            <v>020202</v>
          </cell>
          <cell r="F55" t="str">
            <v>02</v>
          </cell>
          <cell r="G55" t="str">
            <v>02 - POLICIA NACIONAL</v>
          </cell>
          <cell r="H55" t="str">
            <v>POLICIA NACIONAL</v>
          </cell>
          <cell r="I55" t="str">
            <v>0202020009</v>
          </cell>
          <cell r="J55" t="str">
            <v>0009</v>
          </cell>
          <cell r="K55" t="str">
            <v>0009 - JUNTA DE RETIRO DE LA P.N</v>
          </cell>
        </row>
        <row r="56">
          <cell r="B56" t="str">
            <v>0203</v>
          </cell>
          <cell r="C56" t="str">
            <v>0203 - MINISTERIO DE DEFENSA</v>
          </cell>
          <cell r="D56" t="str">
            <v>MINISTERIO DE DEFENSA</v>
          </cell>
          <cell r="E56" t="str">
            <v>020301</v>
          </cell>
          <cell r="F56" t="str">
            <v>01</v>
          </cell>
          <cell r="G56" t="str">
            <v>01 - MINISTERIO DE DEFENSA</v>
          </cell>
          <cell r="H56" t="str">
            <v>MINISTERIO DE DEFENSA</v>
          </cell>
          <cell r="I56" t="str">
            <v>0203010001</v>
          </cell>
          <cell r="J56" t="str">
            <v>0001</v>
          </cell>
          <cell r="K56" t="str">
            <v>0001 - MINISTERIO DE DEFENSA</v>
          </cell>
        </row>
        <row r="57">
          <cell r="B57" t="str">
            <v>0203</v>
          </cell>
          <cell r="C57" t="str">
            <v>0203 - MINISTERIO DE DEFENSA</v>
          </cell>
          <cell r="D57" t="str">
            <v>MINISTERIO DE DEFENSA</v>
          </cell>
          <cell r="E57" t="str">
            <v>020301</v>
          </cell>
          <cell r="F57" t="str">
            <v>01</v>
          </cell>
          <cell r="G57" t="str">
            <v>01 - MINISTERIO DE DEFENSA</v>
          </cell>
          <cell r="H57" t="str">
            <v>MINISTERIO DE DEFENSA</v>
          </cell>
          <cell r="I57" t="str">
            <v>0203010002</v>
          </cell>
          <cell r="J57" t="str">
            <v>0002</v>
          </cell>
          <cell r="K57" t="str">
            <v>0002 - DIRECCION GENERAL DE ESCUELAS VOCACIONALES</v>
          </cell>
        </row>
        <row r="58">
          <cell r="B58" t="str">
            <v>0203</v>
          </cell>
          <cell r="C58" t="str">
            <v>0203 - MINISTERIO DE DEFENSA</v>
          </cell>
          <cell r="D58" t="str">
            <v>MINISTERIO DE DEFENSA</v>
          </cell>
          <cell r="E58" t="str">
            <v>020301</v>
          </cell>
          <cell r="F58" t="str">
            <v>01</v>
          </cell>
          <cell r="G58" t="str">
            <v>01 - MINISTERIO DE DEFENSA</v>
          </cell>
          <cell r="H58" t="str">
            <v>MINISTERIO DE DEFENSA</v>
          </cell>
          <cell r="I58" t="str">
            <v>0203010003</v>
          </cell>
          <cell r="J58" t="str">
            <v>0003</v>
          </cell>
          <cell r="K58" t="str">
            <v>0003 - FOMENTO Y PRODUCCION CUNARIA</v>
          </cell>
        </row>
        <row r="59">
          <cell r="B59" t="str">
            <v>0203</v>
          </cell>
          <cell r="C59" t="str">
            <v>0203 - MINISTERIO DE DEFENSA</v>
          </cell>
          <cell r="D59" t="str">
            <v>MINISTERIO DE DEFENSA</v>
          </cell>
          <cell r="E59" t="str">
            <v>020301</v>
          </cell>
          <cell r="F59" t="str">
            <v>01</v>
          </cell>
          <cell r="G59" t="str">
            <v>01 - MINISTERIO DE DEFENSA</v>
          </cell>
          <cell r="H59" t="str">
            <v>MINISTERIO DE DEFENSA</v>
          </cell>
          <cell r="I59" t="str">
            <v>0203010004</v>
          </cell>
          <cell r="J59" t="str">
            <v>0004</v>
          </cell>
          <cell r="K59" t="str">
            <v>0004 - INSTITUTO DE SEGURIDAD SOCIAL DE LAS FUERZAS ARMADAS</v>
          </cell>
        </row>
        <row r="60">
          <cell r="B60" t="str">
            <v>0203</v>
          </cell>
          <cell r="C60" t="str">
            <v>0203 - MINISTERIO DE DEFENSA</v>
          </cell>
          <cell r="D60" t="str">
            <v>MINISTERIO DE DEFENSA</v>
          </cell>
          <cell r="E60" t="str">
            <v>020301</v>
          </cell>
          <cell r="F60" t="str">
            <v>01</v>
          </cell>
          <cell r="G60" t="str">
            <v>01 - MINISTERIO DE DEFENSA</v>
          </cell>
          <cell r="H60" t="str">
            <v>MINISTERIO DE DEFENSA</v>
          </cell>
          <cell r="I60" t="str">
            <v>0203010005</v>
          </cell>
          <cell r="J60" t="str">
            <v>0005</v>
          </cell>
          <cell r="K60" t="str">
            <v>0005 - HOSPITAL CENTRAL FUERZAS  ARMADAS</v>
          </cell>
        </row>
        <row r="61">
          <cell r="B61" t="str">
            <v>0203</v>
          </cell>
          <cell r="C61" t="str">
            <v>0203 - MINISTERIO DE DEFENSA</v>
          </cell>
          <cell r="D61" t="str">
            <v>MINISTERIO DE DEFENSA</v>
          </cell>
          <cell r="E61" t="str">
            <v>020301</v>
          </cell>
          <cell r="F61" t="str">
            <v>01</v>
          </cell>
          <cell r="G61" t="str">
            <v>01 - MINISTERIO DE DEFENSA</v>
          </cell>
          <cell r="H61" t="str">
            <v>MINISTERIO DE DEFENSA</v>
          </cell>
          <cell r="I61" t="str">
            <v>0203010006</v>
          </cell>
          <cell r="J61" t="str">
            <v>0006</v>
          </cell>
          <cell r="K61" t="str">
            <v>0006 - INSTITUTO CARTOGRÁFICO MILITAR DE LAS FUERZAS ARMADAS</v>
          </cell>
        </row>
        <row r="62">
          <cell r="B62" t="str">
            <v>0203</v>
          </cell>
          <cell r="C62" t="str">
            <v>0203 - MINISTERIO DE DEFENSA</v>
          </cell>
          <cell r="D62" t="str">
            <v>MINISTERIO DE DEFENSA</v>
          </cell>
          <cell r="E62" t="str">
            <v>020301</v>
          </cell>
          <cell r="F62" t="str">
            <v>01</v>
          </cell>
          <cell r="G62" t="str">
            <v>01 - MINISTERIO DE DEFENSA</v>
          </cell>
          <cell r="H62" t="str">
            <v>MINISTERIO DE DEFENSA</v>
          </cell>
          <cell r="I62" t="str">
            <v>0203010007</v>
          </cell>
          <cell r="J62" t="str">
            <v>0007</v>
          </cell>
          <cell r="K62" t="str">
            <v>0007 - ESC DE GRAD.DE COM.Y ESTADO MAYOR CONJ.'GRAL DE DIV. GREGORIO LUPERON'</v>
          </cell>
        </row>
        <row r="63">
          <cell r="B63" t="str">
            <v>0203</v>
          </cell>
          <cell r="C63" t="str">
            <v>0203 - MINISTERIO DE DEFENSA</v>
          </cell>
          <cell r="D63" t="str">
            <v>MINISTERIO DE DEFENSA</v>
          </cell>
          <cell r="E63" t="str">
            <v>020301</v>
          </cell>
          <cell r="F63" t="str">
            <v>01</v>
          </cell>
          <cell r="G63" t="str">
            <v>01 - MINISTERIO DE DEFENSA</v>
          </cell>
          <cell r="H63" t="str">
            <v>MINISTERIO DE DEFENSA</v>
          </cell>
          <cell r="I63" t="str">
            <v>0203010008</v>
          </cell>
          <cell r="J63" t="str">
            <v>0008</v>
          </cell>
          <cell r="K63" t="str">
            <v>0008 - CÍRCULO DEPORTIVO DE LAS FUERZAS ARMADAS Y LA POLICIA NACIONAL</v>
          </cell>
        </row>
        <row r="64">
          <cell r="B64" t="str">
            <v>0203</v>
          </cell>
          <cell r="C64" t="str">
            <v>0203 - MINISTERIO DE DEFENSA</v>
          </cell>
          <cell r="D64" t="str">
            <v>MINISTERIO DE DEFENSA</v>
          </cell>
          <cell r="E64" t="str">
            <v>020301</v>
          </cell>
          <cell r="F64" t="str">
            <v>01</v>
          </cell>
          <cell r="G64" t="str">
            <v>01 - MINISTERIO DE DEFENSA</v>
          </cell>
          <cell r="H64" t="str">
            <v>MINISTERIO DE DEFENSA</v>
          </cell>
          <cell r="I64" t="str">
            <v>0203010009</v>
          </cell>
          <cell r="J64" t="str">
            <v>0009</v>
          </cell>
          <cell r="K64" t="str">
            <v>0009 - INSTITUTO MILITAR DE LOS DERECHOS HUMANOS</v>
          </cell>
        </row>
        <row r="65">
          <cell r="B65" t="str">
            <v>0203</v>
          </cell>
          <cell r="C65" t="str">
            <v>0203 - MINISTERIO DE DEFENSA</v>
          </cell>
          <cell r="D65" t="str">
            <v>MINISTERIO DE DEFENSA</v>
          </cell>
          <cell r="E65" t="str">
            <v>020301</v>
          </cell>
          <cell r="F65" t="str">
            <v>01</v>
          </cell>
          <cell r="G65" t="str">
            <v>01 - MINISTERIO DE DEFENSA</v>
          </cell>
          <cell r="H65" t="str">
            <v>MINISTERIO DE DEFENSA</v>
          </cell>
          <cell r="I65" t="str">
            <v>0203010010</v>
          </cell>
          <cell r="J65" t="str">
            <v>0010</v>
          </cell>
          <cell r="K65" t="str">
            <v>0010 - INSTITUTO DE ALTOS ESTUDIOS PARA LA DEFENSA Y SEGURIDAD NACIONAL</v>
          </cell>
        </row>
        <row r="66">
          <cell r="B66" t="str">
            <v>0203</v>
          </cell>
          <cell r="C66" t="str">
            <v>0203 - MINISTERIO DE DEFENSA</v>
          </cell>
          <cell r="D66" t="str">
            <v>MINISTERIO DE DEFENSA</v>
          </cell>
          <cell r="E66" t="str">
            <v>020301</v>
          </cell>
          <cell r="F66" t="str">
            <v>01</v>
          </cell>
          <cell r="G66" t="str">
            <v>01 - MINISTERIO DE DEFENSA</v>
          </cell>
          <cell r="H66" t="str">
            <v>MINISTERIO DE DEFENSA</v>
          </cell>
          <cell r="I66" t="str">
            <v>0203010012</v>
          </cell>
          <cell r="J66" t="str">
            <v>0012</v>
          </cell>
          <cell r="K66" t="str">
            <v>0012 - CUERPO ESPECIALIZADO DE SEGURIDAD FRONTERIZA TERRESTRE</v>
          </cell>
        </row>
        <row r="67">
          <cell r="B67" t="str">
            <v>0203</v>
          </cell>
          <cell r="C67" t="str">
            <v>0203 - MINISTERIO DE DEFENSA</v>
          </cell>
          <cell r="D67" t="str">
            <v>MINISTERIO DE DEFENSA</v>
          </cell>
          <cell r="E67" t="str">
            <v>020301</v>
          </cell>
          <cell r="F67" t="str">
            <v>01</v>
          </cell>
          <cell r="G67" t="str">
            <v>01 - MINISTERIO DE DEFENSA</v>
          </cell>
          <cell r="H67" t="str">
            <v>MINISTERIO DE DEFENSA</v>
          </cell>
          <cell r="I67" t="str">
            <v>0203010013</v>
          </cell>
          <cell r="J67" t="str">
            <v>0013</v>
          </cell>
          <cell r="K67" t="str">
            <v>0013 - PROGRAMA DE EDUCACIÓN Y CAPACITACIÓN PROFESIONAL DE LAS FFAA</v>
          </cell>
        </row>
        <row r="68">
          <cell r="B68" t="str">
            <v>0203</v>
          </cell>
          <cell r="C68" t="str">
            <v>0203 - MINISTERIO DE DEFENSA</v>
          </cell>
          <cell r="D68" t="str">
            <v>MINISTERIO DE DEFENSA</v>
          </cell>
          <cell r="E68" t="str">
            <v>020301</v>
          </cell>
          <cell r="F68" t="str">
            <v>01</v>
          </cell>
          <cell r="G68" t="str">
            <v>01 - MINISTERIO DE DEFENSA</v>
          </cell>
          <cell r="H68" t="str">
            <v>MINISTERIO DE DEFENSA</v>
          </cell>
          <cell r="I68" t="str">
            <v>0203010014</v>
          </cell>
          <cell r="J68" t="str">
            <v>0014</v>
          </cell>
          <cell r="K68" t="str">
            <v>0014 - DIRECCION GENERAL DE LA RESERVA DE LAS FUERZAS ARMADAS Y POLICIA NACIONAL</v>
          </cell>
        </row>
        <row r="69">
          <cell r="B69" t="str">
            <v>0203</v>
          </cell>
          <cell r="C69" t="str">
            <v>0203 - MINISTERIO DE DEFENSA</v>
          </cell>
          <cell r="D69" t="str">
            <v>MINISTERIO DE DEFENSA</v>
          </cell>
          <cell r="E69" t="str">
            <v>020301</v>
          </cell>
          <cell r="F69" t="str">
            <v>01</v>
          </cell>
          <cell r="G69" t="str">
            <v>01 - MINISTERIO DE DEFENSA</v>
          </cell>
          <cell r="H69" t="str">
            <v>MINISTERIO DE DEFENSA</v>
          </cell>
          <cell r="I69" t="str">
            <v>0203010015</v>
          </cell>
          <cell r="J69" t="str">
            <v>0015</v>
          </cell>
          <cell r="K69" t="str">
            <v>0015 - CUERPOS ESPECIALIZADOS DE SEGURIDAD PORTUARIA</v>
          </cell>
        </row>
        <row r="70">
          <cell r="B70" t="str">
            <v>0203</v>
          </cell>
          <cell r="C70" t="str">
            <v>0203 - MINISTERIO DE DEFENSA</v>
          </cell>
          <cell r="D70" t="str">
            <v>MINISTERIO DE DEFENSA</v>
          </cell>
          <cell r="E70" t="str">
            <v>020301</v>
          </cell>
          <cell r="F70" t="str">
            <v>01</v>
          </cell>
          <cell r="G70" t="str">
            <v>01 - MINISTERIO DE DEFENSA</v>
          </cell>
          <cell r="H70" t="str">
            <v>MINISTERIO DE DEFENSA</v>
          </cell>
          <cell r="I70" t="str">
            <v>0203010017</v>
          </cell>
          <cell r="J70" t="str">
            <v>0017</v>
          </cell>
          <cell r="K70" t="str">
            <v>0017 - SERVICIO MILITAR VOLUNTARIO</v>
          </cell>
        </row>
        <row r="71">
          <cell r="B71" t="str">
            <v>0203</v>
          </cell>
          <cell r="C71" t="str">
            <v>0203 - MINISTERIO DE DEFENSA</v>
          </cell>
          <cell r="D71" t="str">
            <v>MINISTERIO DE DEFENSA</v>
          </cell>
          <cell r="E71" t="str">
            <v>020301</v>
          </cell>
          <cell r="F71" t="str">
            <v>01</v>
          </cell>
          <cell r="G71" t="str">
            <v>01 - MINISTERIO DE DEFENSA</v>
          </cell>
          <cell r="H71" t="str">
            <v>MINISTERIO DE DEFENSA</v>
          </cell>
          <cell r="I71" t="str">
            <v>0203010019</v>
          </cell>
          <cell r="J71" t="str">
            <v>0019</v>
          </cell>
          <cell r="K71" t="str">
            <v>0019 - SUPERINTENDENCIA DE VIGILANCIA Y SEGURIDAD PRIVADA</v>
          </cell>
        </row>
        <row r="72">
          <cell r="B72" t="str">
            <v>0203</v>
          </cell>
          <cell r="C72" t="str">
            <v>0203 - MINISTERIO DE DEFENSA</v>
          </cell>
          <cell r="D72" t="str">
            <v>MINISTERIO DE DEFENSA</v>
          </cell>
          <cell r="E72" t="str">
            <v>020301</v>
          </cell>
          <cell r="F72" t="str">
            <v>01</v>
          </cell>
          <cell r="G72" t="str">
            <v>01 - MINISTERIO DE DEFENSA</v>
          </cell>
          <cell r="H72" t="str">
            <v>MINISTERIO DE DEFENSA</v>
          </cell>
          <cell r="I72" t="str">
            <v>0203010020</v>
          </cell>
          <cell r="J72" t="str">
            <v>0020</v>
          </cell>
          <cell r="K72" t="str">
            <v>0020 - CUERPO ESPECIALIZADO PARA LA SEGURIDAD DEL METRO DE SANTO DOMINGO</v>
          </cell>
        </row>
        <row r="73">
          <cell r="B73" t="str">
            <v>0203</v>
          </cell>
          <cell r="C73" t="str">
            <v>0203 - MINISTERIO DE DEFENSA</v>
          </cell>
          <cell r="D73" t="str">
            <v>MINISTERIO DE DEFENSA</v>
          </cell>
          <cell r="E73" t="str">
            <v>020301</v>
          </cell>
          <cell r="F73" t="str">
            <v>01</v>
          </cell>
          <cell r="G73" t="str">
            <v>01 - MINISTERIO DE DEFENSA</v>
          </cell>
          <cell r="H73" t="str">
            <v>MINISTERIO DE DEFENSA</v>
          </cell>
          <cell r="I73" t="str">
            <v>0203010021</v>
          </cell>
          <cell r="J73" t="str">
            <v>0021</v>
          </cell>
          <cell r="K73" t="str">
            <v>0021 - COMANDO CONJUNTO METROPOLITANO DE LAS FUERZAS ARMADAS</v>
          </cell>
        </row>
        <row r="74">
          <cell r="B74" t="str">
            <v>0203</v>
          </cell>
          <cell r="C74" t="str">
            <v>0203 - MINISTERIO DE DEFENSA</v>
          </cell>
          <cell r="D74" t="str">
            <v>MINISTERIO DE DEFENSA</v>
          </cell>
          <cell r="E74" t="str">
            <v>020301</v>
          </cell>
          <cell r="F74" t="str">
            <v>01</v>
          </cell>
          <cell r="G74" t="str">
            <v>01 - MINISTERIO DE DEFENSA</v>
          </cell>
          <cell r="H74" t="str">
            <v>MINISTERIO DE DEFENSA</v>
          </cell>
          <cell r="I74" t="str">
            <v>0203010022</v>
          </cell>
          <cell r="J74" t="str">
            <v>0022</v>
          </cell>
          <cell r="K74" t="str">
            <v>0022 - COMANDO CONJUNTO NORTE DE LAS FUERZAS ARMADAS</v>
          </cell>
        </row>
        <row r="75">
          <cell r="B75" t="str">
            <v>0203</v>
          </cell>
          <cell r="C75" t="str">
            <v>0203 - MINISTERIO DE DEFENSA</v>
          </cell>
          <cell r="D75" t="str">
            <v>MINISTERIO DE DEFENSA</v>
          </cell>
          <cell r="E75" t="str">
            <v>020301</v>
          </cell>
          <cell r="F75" t="str">
            <v>01</v>
          </cell>
          <cell r="G75" t="str">
            <v>01 - MINISTERIO DE DEFENSA</v>
          </cell>
          <cell r="H75" t="str">
            <v>MINISTERIO DE DEFENSA</v>
          </cell>
          <cell r="I75" t="str">
            <v>0203010023</v>
          </cell>
          <cell r="J75" t="str">
            <v>0023</v>
          </cell>
          <cell r="K75" t="str">
            <v>0023 - COMANDO CONJUNTO DEL  ESTE DE LAS FUERZAS ARMADAS</v>
          </cell>
        </row>
        <row r="76">
          <cell r="B76" t="str">
            <v>0203</v>
          </cell>
          <cell r="C76" t="str">
            <v>0203 - MINISTERIO DE DEFENSA</v>
          </cell>
          <cell r="D76" t="str">
            <v>MINISTERIO DE DEFENSA</v>
          </cell>
          <cell r="E76" t="str">
            <v>020301</v>
          </cell>
          <cell r="F76" t="str">
            <v>01</v>
          </cell>
          <cell r="G76" t="str">
            <v>01 - MINISTERIO DE DEFENSA</v>
          </cell>
          <cell r="H76" t="str">
            <v>MINISTERIO DE DEFENSA</v>
          </cell>
          <cell r="I76" t="str">
            <v>0203010024</v>
          </cell>
          <cell r="J76" t="str">
            <v>0024</v>
          </cell>
          <cell r="K76" t="str">
            <v>0024 - COMANDO CONJUNTO SUR DE LAS FUERZAS ARMADAS</v>
          </cell>
        </row>
        <row r="77">
          <cell r="B77" t="str">
            <v>0203</v>
          </cell>
          <cell r="C77" t="str">
            <v>0203 - MINISTERIO DE DEFENSA</v>
          </cell>
          <cell r="D77" t="str">
            <v>MINISTERIO DE DEFENSA</v>
          </cell>
          <cell r="E77" t="str">
            <v>020301</v>
          </cell>
          <cell r="F77" t="str">
            <v>01</v>
          </cell>
          <cell r="G77" t="str">
            <v>01 - MINISTERIO DE DEFENSA</v>
          </cell>
          <cell r="H77" t="str">
            <v>MINISTERIO DE DEFENSA</v>
          </cell>
          <cell r="I77" t="str">
            <v>0203010026</v>
          </cell>
          <cell r="J77" t="str">
            <v>0026</v>
          </cell>
          <cell r="K77" t="str">
            <v>0026 - Cuerpo Especializado de Seguridad Aeroportuaria y de Aviación Civil (CESAC)</v>
          </cell>
        </row>
        <row r="78">
          <cell r="B78" t="str">
            <v>0203</v>
          </cell>
          <cell r="C78" t="str">
            <v>0203 - MINISTERIO DE DEFENSA</v>
          </cell>
          <cell r="D78" t="str">
            <v>MINISTERIO DE DEFENSA</v>
          </cell>
          <cell r="E78" t="str">
            <v>020301</v>
          </cell>
          <cell r="F78" t="str">
            <v>01</v>
          </cell>
          <cell r="G78" t="str">
            <v>01 - MINISTERIO DE DEFENSA</v>
          </cell>
          <cell r="H78" t="str">
            <v>MINISTERIO DE DEFENSA</v>
          </cell>
          <cell r="I78" t="str">
            <v>0203010027</v>
          </cell>
          <cell r="J78" t="str">
            <v>0027</v>
          </cell>
          <cell r="K78" t="str">
            <v>0027 - DIRECCION GENERAL DEL PLAN SOCIAL DEL MINISTERIO DE DEFENSA</v>
          </cell>
        </row>
        <row r="79">
          <cell r="B79" t="str">
            <v>0203</v>
          </cell>
          <cell r="C79" t="str">
            <v>0203 - MINISTERIO DE DEFENSA</v>
          </cell>
          <cell r="D79" t="str">
            <v>MINISTERIO DE DEFENSA</v>
          </cell>
          <cell r="E79" t="str">
            <v>020301</v>
          </cell>
          <cell r="F79" t="str">
            <v>01</v>
          </cell>
          <cell r="G79" t="str">
            <v>01 - MINISTERIO DE DEFENSA</v>
          </cell>
          <cell r="H79" t="str">
            <v>MINISTERIO DE DEFENSA</v>
          </cell>
          <cell r="I79" t="str">
            <v>0203010028</v>
          </cell>
          <cell r="J79" t="str">
            <v>0028</v>
          </cell>
          <cell r="K79" t="str">
            <v>0028 - INSTITUTO SUPERIOR PARA LA DEFENSA ' GENERAL JUAN PABLO DUARTE DIEZ' INSUDE.</v>
          </cell>
        </row>
        <row r="80">
          <cell r="B80" t="str">
            <v>0203</v>
          </cell>
          <cell r="C80" t="str">
            <v>0203 - MINISTERIO DE DEFENSA</v>
          </cell>
          <cell r="D80" t="str">
            <v>MINISTERIO DE DEFENSA</v>
          </cell>
          <cell r="E80" t="str">
            <v>020301</v>
          </cell>
          <cell r="F80" t="str">
            <v>01</v>
          </cell>
          <cell r="G80" t="str">
            <v>01 - MINISTERIO DE DEFENSA</v>
          </cell>
          <cell r="H80" t="str">
            <v>MINISTERIO DE DEFENSA</v>
          </cell>
          <cell r="I80" t="str">
            <v>0203010030</v>
          </cell>
          <cell r="J80" t="str">
            <v>0030</v>
          </cell>
          <cell r="K80" t="str">
            <v>0030 - SERVICIO NACIONAL DE PROTECCION AMBIENTAL</v>
          </cell>
        </row>
        <row r="81">
          <cell r="B81" t="str">
            <v>0203</v>
          </cell>
          <cell r="C81" t="str">
            <v>0203 - MINISTERIO DE DEFENSA</v>
          </cell>
          <cell r="D81" t="str">
            <v>MINISTERIO DE DEFENSA</v>
          </cell>
          <cell r="E81" t="str">
            <v>020302</v>
          </cell>
          <cell r="F81" t="str">
            <v>02</v>
          </cell>
          <cell r="G81" t="str">
            <v>02 - EJERCITO DE LA  REPUBLICA DOMINICANA</v>
          </cell>
          <cell r="H81" t="str">
            <v>EJERCITO DE LA  REPUBLICA DOMINICANA</v>
          </cell>
          <cell r="I81" t="str">
            <v>0203020001</v>
          </cell>
          <cell r="J81" t="str">
            <v>0001</v>
          </cell>
          <cell r="K81" t="str">
            <v>0001 - EJERCITO DE LA REPUBLICA DOMINICANA</v>
          </cell>
        </row>
        <row r="82">
          <cell r="B82" t="str">
            <v>0203</v>
          </cell>
          <cell r="C82" t="str">
            <v>0203 - MINISTERIO DE DEFENSA</v>
          </cell>
          <cell r="D82" t="str">
            <v>MINISTERIO DE DEFENSA</v>
          </cell>
          <cell r="E82" t="str">
            <v>020302</v>
          </cell>
          <cell r="F82" t="str">
            <v>02</v>
          </cell>
          <cell r="G82" t="str">
            <v>02 - EJERCITO DE LA  REPUBLICA DOMINICANA</v>
          </cell>
          <cell r="H82" t="str">
            <v>EJERCITO DE LA  REPUBLICA DOMINICANA</v>
          </cell>
          <cell r="I82" t="str">
            <v>0203020002</v>
          </cell>
          <cell r="J82" t="str">
            <v>0002</v>
          </cell>
          <cell r="K82" t="str">
            <v>0002 - ACADEMIA MILITAR BATALLA DE LA CARRERA</v>
          </cell>
        </row>
        <row r="83">
          <cell r="B83" t="str">
            <v>0203</v>
          </cell>
          <cell r="C83" t="str">
            <v>0203 - MINISTERIO DE DEFENSA</v>
          </cell>
          <cell r="D83" t="str">
            <v>MINISTERIO DE DEFENSA</v>
          </cell>
          <cell r="E83" t="str">
            <v>020303</v>
          </cell>
          <cell r="F83" t="str">
            <v>03</v>
          </cell>
          <cell r="G83" t="str">
            <v>03 - ARMADA DE LA REPUBLICA DOMINICANA</v>
          </cell>
          <cell r="H83" t="str">
            <v>ARMADA DE LA REPUBLICA DOMINICANA</v>
          </cell>
          <cell r="I83" t="str">
            <v>0203030001</v>
          </cell>
          <cell r="J83" t="str">
            <v>0001</v>
          </cell>
          <cell r="K83" t="str">
            <v>0001 - ARMADA DE LA REPUBLICA DOMINICANA</v>
          </cell>
        </row>
        <row r="84">
          <cell r="B84" t="str">
            <v>0203</v>
          </cell>
          <cell r="C84" t="str">
            <v>0203 - MINISTERIO DE DEFENSA</v>
          </cell>
          <cell r="D84" t="str">
            <v>MINISTERIO DE DEFENSA</v>
          </cell>
          <cell r="E84" t="str">
            <v>020303</v>
          </cell>
          <cell r="F84" t="str">
            <v>03</v>
          </cell>
          <cell r="G84" t="str">
            <v>03 - ARMADA DE LA REPUBLICA DOMINICANA</v>
          </cell>
          <cell r="H84" t="str">
            <v>ARMADA DE LA REPUBLICA DOMINICANA</v>
          </cell>
          <cell r="I84" t="str">
            <v>0203030002</v>
          </cell>
          <cell r="J84" t="str">
            <v>0002</v>
          </cell>
          <cell r="K84" t="str">
            <v>0002 - DIRECCION GENERAL DE DRAGAS, PRESAS Y BALIZAMIENTO, M.G</v>
          </cell>
        </row>
        <row r="85">
          <cell r="B85" t="str">
            <v>0203</v>
          </cell>
          <cell r="C85" t="str">
            <v>0203 - MINISTERIO DE DEFENSA</v>
          </cell>
          <cell r="D85" t="str">
            <v>MINISTERIO DE DEFENSA</v>
          </cell>
          <cell r="E85" t="str">
            <v>020303</v>
          </cell>
          <cell r="F85" t="str">
            <v>03</v>
          </cell>
          <cell r="G85" t="str">
            <v>03 - ARMADA DE LA REPUBLICA DOMINICANA</v>
          </cell>
          <cell r="H85" t="str">
            <v>ARMADA DE LA REPUBLICA DOMINICANA</v>
          </cell>
          <cell r="I85" t="str">
            <v>0203030003</v>
          </cell>
          <cell r="J85" t="str">
            <v>0003</v>
          </cell>
          <cell r="K85" t="str">
            <v>0003 - SERVICIOS DE PESCA</v>
          </cell>
        </row>
        <row r="86">
          <cell r="B86" t="str">
            <v>0203</v>
          </cell>
          <cell r="C86" t="str">
            <v>0203 - MINISTERIO DE DEFENSA</v>
          </cell>
          <cell r="D86" t="str">
            <v>MINISTERIO DE DEFENSA</v>
          </cell>
          <cell r="E86" t="str">
            <v>020304</v>
          </cell>
          <cell r="F86" t="str">
            <v>04</v>
          </cell>
          <cell r="G86" t="str">
            <v>04 - FUERZA AEREA DE LA  REPUBLICA DOMINICANA</v>
          </cell>
          <cell r="H86" t="str">
            <v>FUERZA AEREA DE LA  REPUBLICA DOMINICANA</v>
          </cell>
          <cell r="I86" t="str">
            <v>0203040001</v>
          </cell>
          <cell r="J86" t="str">
            <v>0001</v>
          </cell>
          <cell r="K86" t="str">
            <v>0001 - FUERZA AEREA DE LA  REPUBLICA DOMINICANA</v>
          </cell>
        </row>
        <row r="87">
          <cell r="B87" t="str">
            <v>0203</v>
          </cell>
          <cell r="C87" t="str">
            <v>0203 - MINISTERIO DE DEFENSA</v>
          </cell>
          <cell r="D87" t="str">
            <v>MINISTERIO DE DEFENSA</v>
          </cell>
          <cell r="E87" t="str">
            <v>020304</v>
          </cell>
          <cell r="F87" t="str">
            <v>04</v>
          </cell>
          <cell r="G87" t="str">
            <v>04 - FUERZA AEREA DE LA  REPUBLICA DOMINICANA</v>
          </cell>
          <cell r="H87" t="str">
            <v>FUERZA AEREA DE LA  REPUBLICA DOMINICANA</v>
          </cell>
          <cell r="I87" t="str">
            <v>0203040002</v>
          </cell>
          <cell r="J87" t="str">
            <v>0002</v>
          </cell>
          <cell r="K87" t="str">
            <v>0002 - HOSPITAL MILITAR FAD DR RAMON DE LARA</v>
          </cell>
        </row>
        <row r="88">
          <cell r="B88" t="str">
            <v>0203</v>
          </cell>
          <cell r="C88" t="str">
            <v>0203 - MINISTERIO DE DEFENSA</v>
          </cell>
          <cell r="D88" t="str">
            <v>MINISTERIO DE DEFENSA</v>
          </cell>
          <cell r="E88" t="str">
            <v>020304</v>
          </cell>
          <cell r="F88" t="str">
            <v>04</v>
          </cell>
          <cell r="G88" t="str">
            <v>04 - FUERZA AEREA DE LA  REPUBLICA DOMINICANA</v>
          </cell>
          <cell r="H88" t="str">
            <v>FUERZA AEREA DE LA  REPUBLICA DOMINICANA</v>
          </cell>
          <cell r="I88" t="str">
            <v>0203040003</v>
          </cell>
          <cell r="J88" t="str">
            <v>0003</v>
          </cell>
          <cell r="K88" t="str">
            <v>0003 - FORMACION Y CAPACITACION TECNICO PROFESIONAL (IMESA)</v>
          </cell>
        </row>
        <row r="89">
          <cell r="B89" t="str">
            <v>0204</v>
          </cell>
          <cell r="C89" t="str">
            <v>0204 - MINISTERIO DE RELACIONES EXTERIORES</v>
          </cell>
          <cell r="D89" t="str">
            <v>MINISTERIO DE RELACIONES EXTERIORES</v>
          </cell>
          <cell r="E89" t="str">
            <v>020401</v>
          </cell>
          <cell r="F89" t="str">
            <v>01</v>
          </cell>
          <cell r="G89" t="str">
            <v>01 - MINISTERIO DE RELACIONES EXTERIORES</v>
          </cell>
          <cell r="H89" t="str">
            <v>MINISTERIO DE RELACIONES EXTERIORES</v>
          </cell>
          <cell r="I89" t="str">
            <v>0204010001</v>
          </cell>
          <cell r="J89" t="str">
            <v>0001</v>
          </cell>
          <cell r="K89" t="str">
            <v>0001 - MINISTERIO DE RELACIONES EXTERIORES</v>
          </cell>
        </row>
        <row r="90">
          <cell r="B90" t="str">
            <v>0204</v>
          </cell>
          <cell r="C90" t="str">
            <v>0204 - MINISTERIO DE RELACIONES EXTERIORES</v>
          </cell>
          <cell r="D90" t="str">
            <v>MINISTERIO DE RELACIONES EXTERIORES</v>
          </cell>
          <cell r="E90" t="str">
            <v>020401</v>
          </cell>
          <cell r="F90" t="str">
            <v>01</v>
          </cell>
          <cell r="G90" t="str">
            <v>01 - MINISTERIO DE RELACIONES EXTERIORES</v>
          </cell>
          <cell r="H90" t="str">
            <v>MINISTERIO DE RELACIONES EXTERIORES</v>
          </cell>
          <cell r="I90" t="str">
            <v>0204010002</v>
          </cell>
          <cell r="J90" t="str">
            <v>0002</v>
          </cell>
          <cell r="K90" t="str">
            <v>0002 - DIRECCION GENERAL DE PASAPORTES</v>
          </cell>
        </row>
        <row r="91">
          <cell r="B91" t="str">
            <v>0204</v>
          </cell>
          <cell r="C91" t="str">
            <v>0204 - MINISTERIO DE RELACIONES EXTERIORES</v>
          </cell>
          <cell r="D91" t="str">
            <v>MINISTERIO DE RELACIONES EXTERIORES</v>
          </cell>
          <cell r="E91" t="str">
            <v>020401</v>
          </cell>
          <cell r="F91" t="str">
            <v>01</v>
          </cell>
          <cell r="G91" t="str">
            <v>01 - MINISTERIO DE RELACIONES EXTERIORES</v>
          </cell>
          <cell r="H91" t="str">
            <v>MINISTERIO DE RELACIONES EXTERIORES</v>
          </cell>
          <cell r="I91" t="str">
            <v>0204010003</v>
          </cell>
          <cell r="J91" t="str">
            <v>0003</v>
          </cell>
          <cell r="K91" t="str">
            <v>0003 - INSTITUTO DE EDUCACION SUPERIOR</v>
          </cell>
        </row>
        <row r="92">
          <cell r="B92" t="str">
            <v>0204</v>
          </cell>
          <cell r="C92" t="str">
            <v>0204 - MINISTERIO DE RELACIONES EXTERIORES</v>
          </cell>
          <cell r="D92" t="str">
            <v>MINISTERIO DE RELACIONES EXTERIORES</v>
          </cell>
          <cell r="E92" t="str">
            <v>020401</v>
          </cell>
          <cell r="F92" t="str">
            <v>01</v>
          </cell>
          <cell r="G92" t="str">
            <v>01 - MINISTERIO DE RELACIONES EXTERIORES</v>
          </cell>
          <cell r="H92" t="str">
            <v>MINISTERIO DE RELACIONES EXTERIORES</v>
          </cell>
          <cell r="I92" t="str">
            <v>0204010004</v>
          </cell>
          <cell r="J92" t="str">
            <v>0004</v>
          </cell>
          <cell r="K92" t="str">
            <v>0004 - CONSEJO NACIONAL DE FRONTERAS</v>
          </cell>
        </row>
        <row r="93">
          <cell r="B93" t="str">
            <v>0204</v>
          </cell>
          <cell r="C93" t="str">
            <v>0204 - MINISTERIO DE RELACIONES EXTERIORES</v>
          </cell>
          <cell r="D93" t="str">
            <v>MINISTERIO DE RELACIONES EXTERIORES</v>
          </cell>
          <cell r="E93" t="str">
            <v>020401</v>
          </cell>
          <cell r="F93" t="str">
            <v>01</v>
          </cell>
          <cell r="G93" t="str">
            <v>01 - MINISTERIO DE RELACIONES EXTERIORES</v>
          </cell>
          <cell r="H93" t="str">
            <v>MINISTERIO DE RELACIONES EXTERIORES</v>
          </cell>
          <cell r="I93" t="str">
            <v>0204010005</v>
          </cell>
          <cell r="J93" t="str">
            <v>0005</v>
          </cell>
          <cell r="K93" t="str">
            <v>0005 - COMISION NACIONAL DE NEGOCIACIONES  COMERCIALES (CNNC)</v>
          </cell>
        </row>
        <row r="94">
          <cell r="B94" t="str">
            <v>0205</v>
          </cell>
          <cell r="C94" t="str">
            <v>0205 - MINISTERIO DE HACIENDA</v>
          </cell>
          <cell r="D94" t="str">
            <v>MINISTERIO DE HACIENDA</v>
          </cell>
          <cell r="E94" t="str">
            <v>020501</v>
          </cell>
          <cell r="F94" t="str">
            <v>01</v>
          </cell>
          <cell r="G94" t="str">
            <v>01 - MINISTERIO DE HACIENDA</v>
          </cell>
          <cell r="H94" t="str">
            <v>MINISTERIO DE HACIENDA</v>
          </cell>
          <cell r="I94" t="str">
            <v>0205010001</v>
          </cell>
          <cell r="J94" t="str">
            <v>0001</v>
          </cell>
          <cell r="K94" t="str">
            <v>0001 - MINISTERIO DE HACIENDA</v>
          </cell>
        </row>
        <row r="95">
          <cell r="B95" t="str">
            <v>0205</v>
          </cell>
          <cell r="C95" t="str">
            <v>0205 - MINISTERIO DE HACIENDA</v>
          </cell>
          <cell r="D95" t="str">
            <v>MINISTERIO DE HACIENDA</v>
          </cell>
          <cell r="E95" t="str">
            <v>020501</v>
          </cell>
          <cell r="F95" t="str">
            <v>01</v>
          </cell>
          <cell r="G95" t="str">
            <v>01 - MINISTERIO DE HACIENDA</v>
          </cell>
          <cell r="H95" t="str">
            <v>MINISTERIO DE HACIENDA</v>
          </cell>
          <cell r="I95" t="str">
            <v>0205010002</v>
          </cell>
          <cell r="J95" t="str">
            <v>0002</v>
          </cell>
          <cell r="K95" t="str">
            <v>0002 - DIRECCION NACIONAL DE CATASTRO</v>
          </cell>
        </row>
        <row r="96">
          <cell r="B96" t="str">
            <v>0205</v>
          </cell>
          <cell r="C96" t="str">
            <v>0205 - MINISTERIO DE HACIENDA</v>
          </cell>
          <cell r="D96" t="str">
            <v>MINISTERIO DE HACIENDA</v>
          </cell>
          <cell r="E96" t="str">
            <v>020501</v>
          </cell>
          <cell r="F96" t="str">
            <v>01</v>
          </cell>
          <cell r="G96" t="str">
            <v>01 - MINISTERIO DE HACIENDA</v>
          </cell>
          <cell r="H96" t="str">
            <v>MINISTERIO DE HACIENDA</v>
          </cell>
          <cell r="I96" t="str">
            <v>0205010003</v>
          </cell>
          <cell r="J96" t="str">
            <v>0003</v>
          </cell>
          <cell r="K96" t="str">
            <v>0003 - ADMINISTRACION GENERAL DE BIENES NACIONALES</v>
          </cell>
        </row>
        <row r="97">
          <cell r="B97" t="str">
            <v>0205</v>
          </cell>
          <cell r="C97" t="str">
            <v>0205 - MINISTERIO DE HACIENDA</v>
          </cell>
          <cell r="D97" t="str">
            <v>MINISTERIO DE HACIENDA</v>
          </cell>
          <cell r="E97" t="str">
            <v>020501</v>
          </cell>
          <cell r="F97" t="str">
            <v>01</v>
          </cell>
          <cell r="G97" t="str">
            <v>01 - MINISTERIO DE HACIENDA</v>
          </cell>
          <cell r="H97" t="str">
            <v>MINISTERIO DE HACIENDA</v>
          </cell>
          <cell r="I97" t="str">
            <v>0205010004</v>
          </cell>
          <cell r="J97" t="str">
            <v>0004</v>
          </cell>
          <cell r="K97" t="str">
            <v>0004 - DIRECCION GENERAL DE CONTRATACIONES PUBLICAS</v>
          </cell>
        </row>
        <row r="98">
          <cell r="B98" t="str">
            <v>0205</v>
          </cell>
          <cell r="C98" t="str">
            <v>0205 - MINISTERIO DE HACIENDA</v>
          </cell>
          <cell r="D98" t="str">
            <v>MINISTERIO DE HACIENDA</v>
          </cell>
          <cell r="E98" t="str">
            <v>020501</v>
          </cell>
          <cell r="F98" t="str">
            <v>01</v>
          </cell>
          <cell r="G98" t="str">
            <v>01 - MINISTERIO DE HACIENDA</v>
          </cell>
          <cell r="H98" t="str">
            <v>MINISTERIO DE HACIENDA</v>
          </cell>
          <cell r="I98" t="str">
            <v>0205010005</v>
          </cell>
          <cell r="J98" t="str">
            <v>0005</v>
          </cell>
          <cell r="K98" t="str">
            <v>0005 - DIRECCION GENERAL DE POLITICA Y LEGISLACION TRIBUTARIA</v>
          </cell>
        </row>
        <row r="99">
          <cell r="B99" t="str">
            <v>0205</v>
          </cell>
          <cell r="C99" t="str">
            <v>0205 - MINISTERIO DE HACIENDA</v>
          </cell>
          <cell r="D99" t="str">
            <v>MINISTERIO DE HACIENDA</v>
          </cell>
          <cell r="E99" t="str">
            <v>020501</v>
          </cell>
          <cell r="F99" t="str">
            <v>01</v>
          </cell>
          <cell r="G99" t="str">
            <v>01 - MINISTERIO DE HACIENDA</v>
          </cell>
          <cell r="H99" t="str">
            <v>MINISTERIO DE HACIENDA</v>
          </cell>
          <cell r="I99" t="str">
            <v>0205010006</v>
          </cell>
          <cell r="J99" t="str">
            <v>0006</v>
          </cell>
          <cell r="K99" t="str">
            <v>0006 - CENTRO DE CAPACITACIÓN EN POLITICA Y GESTION FISCAL</v>
          </cell>
        </row>
        <row r="100">
          <cell r="B100" t="str">
            <v>0205</v>
          </cell>
          <cell r="C100" t="str">
            <v>0205 - MINISTERIO DE HACIENDA</v>
          </cell>
          <cell r="D100" t="str">
            <v>MINISTERIO DE HACIENDA</v>
          </cell>
          <cell r="E100" t="str">
            <v>020501</v>
          </cell>
          <cell r="F100" t="str">
            <v>01</v>
          </cell>
          <cell r="G100" t="str">
            <v>01 - MINISTERIO DE HACIENDA</v>
          </cell>
          <cell r="H100" t="str">
            <v>MINISTERIO DE HACIENDA</v>
          </cell>
          <cell r="I100" t="str">
            <v>0205010007</v>
          </cell>
          <cell r="J100" t="str">
            <v>0007</v>
          </cell>
          <cell r="K100" t="str">
            <v>0007 - PROGRAMA DE ADMINISTRACION FINANCIERA INTEGRADA</v>
          </cell>
        </row>
        <row r="101">
          <cell r="B101" t="str">
            <v>0205</v>
          </cell>
          <cell r="C101" t="str">
            <v>0205 - MINISTERIO DE HACIENDA</v>
          </cell>
          <cell r="D101" t="str">
            <v>MINISTERIO DE HACIENDA</v>
          </cell>
          <cell r="E101" t="str">
            <v>020501</v>
          </cell>
          <cell r="F101" t="str">
            <v>01</v>
          </cell>
          <cell r="G101" t="str">
            <v>01 - MINISTERIO DE HACIENDA</v>
          </cell>
          <cell r="H101" t="str">
            <v>MINISTERIO DE HACIENDA</v>
          </cell>
          <cell r="I101" t="str">
            <v>0205010008</v>
          </cell>
          <cell r="J101" t="str">
            <v>0008</v>
          </cell>
          <cell r="K101" t="str">
            <v>0008 - TESORERIA NACIONAL</v>
          </cell>
        </row>
        <row r="102">
          <cell r="B102" t="str">
            <v>0205</v>
          </cell>
          <cell r="C102" t="str">
            <v>0205 - MINISTERIO DE HACIENDA</v>
          </cell>
          <cell r="D102" t="str">
            <v>MINISTERIO DE HACIENDA</v>
          </cell>
          <cell r="E102" t="str">
            <v>020501</v>
          </cell>
          <cell r="F102" t="str">
            <v>01</v>
          </cell>
          <cell r="G102" t="str">
            <v>01 - MINISTERIO DE HACIENDA</v>
          </cell>
          <cell r="H102" t="str">
            <v>MINISTERIO DE HACIENDA</v>
          </cell>
          <cell r="I102" t="str">
            <v>0205010009</v>
          </cell>
          <cell r="J102" t="str">
            <v>0009</v>
          </cell>
          <cell r="K102" t="str">
            <v>0009 - DIRECCIÓN GENERAL DE CONTABILIDAD GUBERNAMENTAL</v>
          </cell>
        </row>
        <row r="103">
          <cell r="B103" t="str">
            <v>0205</v>
          </cell>
          <cell r="C103" t="str">
            <v>0205 - MINISTERIO DE HACIENDA</v>
          </cell>
          <cell r="D103" t="str">
            <v>MINISTERIO DE HACIENDA</v>
          </cell>
          <cell r="E103" t="str">
            <v>020501</v>
          </cell>
          <cell r="F103" t="str">
            <v>01</v>
          </cell>
          <cell r="G103" t="str">
            <v>01 - MINISTERIO DE HACIENDA</v>
          </cell>
          <cell r="H103" t="str">
            <v>MINISTERIO DE HACIENDA</v>
          </cell>
          <cell r="I103" t="str">
            <v>0205010010</v>
          </cell>
          <cell r="J103" t="str">
            <v>0010</v>
          </cell>
          <cell r="K103" t="str">
            <v>0010 - DIRECCION GENERAL  DE PRESUPUESTO</v>
          </cell>
        </row>
        <row r="104">
          <cell r="B104" t="str">
            <v>0205</v>
          </cell>
          <cell r="C104" t="str">
            <v>0205 - MINISTERIO DE HACIENDA</v>
          </cell>
          <cell r="D104" t="str">
            <v>MINISTERIO DE HACIENDA</v>
          </cell>
          <cell r="E104" t="str">
            <v>020501</v>
          </cell>
          <cell r="F104" t="str">
            <v>01</v>
          </cell>
          <cell r="G104" t="str">
            <v>01 - MINISTERIO DE HACIENDA</v>
          </cell>
          <cell r="H104" t="str">
            <v>MINISTERIO DE HACIENDA</v>
          </cell>
          <cell r="I104" t="str">
            <v>0205010011</v>
          </cell>
          <cell r="J104" t="str">
            <v>0011</v>
          </cell>
          <cell r="K104" t="str">
            <v>0011 - DIRECCION GENERAL DE CREDITO PUBLICO</v>
          </cell>
        </row>
        <row r="105">
          <cell r="B105" t="str">
            <v>0205</v>
          </cell>
          <cell r="C105" t="str">
            <v>0205 - MINISTERIO DE HACIENDA</v>
          </cell>
          <cell r="D105" t="str">
            <v>MINISTERIO DE HACIENDA</v>
          </cell>
          <cell r="E105" t="str">
            <v>020501</v>
          </cell>
          <cell r="F105" t="str">
            <v>01</v>
          </cell>
          <cell r="G105" t="str">
            <v>01 - MINISTERIO DE HACIENDA</v>
          </cell>
          <cell r="H105" t="str">
            <v>MINISTERIO DE HACIENDA</v>
          </cell>
          <cell r="I105" t="str">
            <v>0205010012</v>
          </cell>
          <cell r="J105" t="str">
            <v>0012</v>
          </cell>
          <cell r="K105" t="str">
            <v>0012 - DIRECCION GENERAL DE JUBILACIONES Y PENSIONES A CARGO DEL ESTADO</v>
          </cell>
        </row>
        <row r="106">
          <cell r="B106" t="str">
            <v>0206</v>
          </cell>
          <cell r="C106" t="str">
            <v>0206 - MINISTERIO DE EDUCACIÓN</v>
          </cell>
          <cell r="D106" t="str">
            <v>MINISTERIO DE EDUCACIÓN</v>
          </cell>
          <cell r="E106" t="str">
            <v>020601</v>
          </cell>
          <cell r="F106" t="str">
            <v>01</v>
          </cell>
          <cell r="G106" t="str">
            <v>01 - MINISTERIO DE EDUCACION</v>
          </cell>
          <cell r="H106" t="str">
            <v>MINISTERIO DE EDUCACION</v>
          </cell>
          <cell r="I106" t="str">
            <v>0206010001</v>
          </cell>
          <cell r="J106" t="str">
            <v>0001</v>
          </cell>
          <cell r="K106" t="str">
            <v>0001 - MINISTERIO DE EDUCACION</v>
          </cell>
        </row>
        <row r="107">
          <cell r="B107" t="str">
            <v>0206</v>
          </cell>
          <cell r="C107" t="str">
            <v>0206 - MINISTERIO DE EDUCACIÓN</v>
          </cell>
          <cell r="D107" t="str">
            <v>MINISTERIO DE EDUCACIÓN</v>
          </cell>
          <cell r="E107" t="str">
            <v>020601</v>
          </cell>
          <cell r="F107" t="str">
            <v>01</v>
          </cell>
          <cell r="G107" t="str">
            <v>01 - MINISTERIO DE EDUCACION</v>
          </cell>
          <cell r="H107" t="str">
            <v>MINISTERIO DE EDUCACION</v>
          </cell>
          <cell r="I107" t="str">
            <v>0206010002</v>
          </cell>
          <cell r="J107" t="str">
            <v>0002</v>
          </cell>
          <cell r="K107" t="str">
            <v>0002 - OFICINA DE COOPERACIÓN INTERNACIONAL (OCI)</v>
          </cell>
        </row>
        <row r="108">
          <cell r="B108" t="str">
            <v>0206</v>
          </cell>
          <cell r="C108" t="str">
            <v>0206 - MINISTERIO DE EDUCACIÓN</v>
          </cell>
          <cell r="D108" t="str">
            <v>MINISTERIO DE EDUCACIÓN</v>
          </cell>
          <cell r="E108" t="str">
            <v>020601</v>
          </cell>
          <cell r="F108" t="str">
            <v>01</v>
          </cell>
          <cell r="G108" t="str">
            <v>01 - MINISTERIO DE EDUCACION</v>
          </cell>
          <cell r="H108" t="str">
            <v>MINISTERIO DE EDUCACION</v>
          </cell>
          <cell r="I108" t="str">
            <v>0206010004</v>
          </cell>
          <cell r="J108" t="str">
            <v>0004</v>
          </cell>
          <cell r="K108" t="str">
            <v>0004 - INSTITUTO NACIONAL DE EDUCACIÓN FISICA</v>
          </cell>
        </row>
        <row r="109">
          <cell r="B109" t="str">
            <v>0206</v>
          </cell>
          <cell r="C109" t="str">
            <v>0206 - MINISTERIO DE EDUCACIÓN</v>
          </cell>
          <cell r="D109" t="str">
            <v>MINISTERIO DE EDUCACIÓN</v>
          </cell>
          <cell r="E109" t="str">
            <v>020601</v>
          </cell>
          <cell r="F109" t="str">
            <v>01</v>
          </cell>
          <cell r="G109" t="str">
            <v>01 - MINISTERIO DE EDUCACION</v>
          </cell>
          <cell r="H109" t="str">
            <v>MINISTERIO DE EDUCACION</v>
          </cell>
          <cell r="I109" t="str">
            <v>0206010005</v>
          </cell>
          <cell r="J109" t="str">
            <v>0005</v>
          </cell>
          <cell r="K109" t="str">
            <v>0005 - INSTITUTO NACIONAL DE BIENESTAR MAGISTERIAL</v>
          </cell>
        </row>
        <row r="110">
          <cell r="B110" t="str">
            <v>0206</v>
          </cell>
          <cell r="C110" t="str">
            <v>0206 - MINISTERIO DE EDUCACIÓN</v>
          </cell>
          <cell r="D110" t="str">
            <v>MINISTERIO DE EDUCACIÓN</v>
          </cell>
          <cell r="E110" t="str">
            <v>020601</v>
          </cell>
          <cell r="F110" t="str">
            <v>01</v>
          </cell>
          <cell r="G110" t="str">
            <v>01 - MINISTERIO DE EDUCACION</v>
          </cell>
          <cell r="H110" t="str">
            <v>MINISTERIO DE EDUCACION</v>
          </cell>
          <cell r="I110" t="str">
            <v>0206010006</v>
          </cell>
          <cell r="J110" t="str">
            <v>0006</v>
          </cell>
          <cell r="K110" t="str">
            <v>0006 - INSTITUTO DOM. DE EVALUACIÓN E INVESTIGACIÓN DE LA CALIDAD EDUCATIVA</v>
          </cell>
        </row>
        <row r="111">
          <cell r="B111" t="str">
            <v>0206</v>
          </cell>
          <cell r="C111" t="str">
            <v>0206 - MINISTERIO DE EDUCACIÓN</v>
          </cell>
          <cell r="D111" t="str">
            <v>MINISTERIO DE EDUCACIÓN</v>
          </cell>
          <cell r="E111" t="str">
            <v>020601</v>
          </cell>
          <cell r="F111" t="str">
            <v>01</v>
          </cell>
          <cell r="G111" t="str">
            <v>01 - MINISTERIO DE EDUCACION</v>
          </cell>
          <cell r="H111" t="str">
            <v>MINISTERIO DE EDUCACION</v>
          </cell>
          <cell r="I111" t="str">
            <v>0206010007</v>
          </cell>
          <cell r="J111" t="str">
            <v>0007</v>
          </cell>
          <cell r="K111" t="str">
            <v>0007 - INSTITUTO NACIONAL DE FORMACION Y CAPACITACION MAGISTERIAL</v>
          </cell>
        </row>
        <row r="112">
          <cell r="B112" t="str">
            <v>0206</v>
          </cell>
          <cell r="C112" t="str">
            <v>0206 - MINISTERIO DE EDUCACIÓN</v>
          </cell>
          <cell r="D112" t="str">
            <v>MINISTERIO DE EDUCACIÓN</v>
          </cell>
          <cell r="E112" t="str">
            <v>020601</v>
          </cell>
          <cell r="F112" t="str">
            <v>01</v>
          </cell>
          <cell r="G112" t="str">
            <v>01 - MINISTERIO DE EDUCACION</v>
          </cell>
          <cell r="H112" t="str">
            <v>MINISTERIO DE EDUCACION</v>
          </cell>
          <cell r="I112" t="str">
            <v>0206010008</v>
          </cell>
          <cell r="J112" t="str">
            <v>0008</v>
          </cell>
          <cell r="K112" t="str">
            <v>0008 - INSTITUTO SUPERIOR DE FORMACION DOCENTE  SALOME UREÑA</v>
          </cell>
        </row>
        <row r="113">
          <cell r="B113" t="str">
            <v>0206</v>
          </cell>
          <cell r="C113" t="str">
            <v>0206 - MINISTERIO DE EDUCACIÓN</v>
          </cell>
          <cell r="D113" t="str">
            <v>MINISTERIO DE EDUCACIÓN</v>
          </cell>
          <cell r="E113" t="str">
            <v>020601</v>
          </cell>
          <cell r="F113" t="str">
            <v>01</v>
          </cell>
          <cell r="G113" t="str">
            <v>01 - MINISTERIO DE EDUCACION</v>
          </cell>
          <cell r="H113" t="str">
            <v>MINISTERIO DE EDUCACION</v>
          </cell>
          <cell r="I113" t="str">
            <v>0206010009</v>
          </cell>
          <cell r="J113" t="str">
            <v>0009</v>
          </cell>
          <cell r="K113" t="str">
            <v>0009 - INSTITUTO NACIONAL DE ATENCIÓN INTEGRAL A PRIMERA INFANCIA (INAIPI)</v>
          </cell>
        </row>
        <row r="114">
          <cell r="B114" t="str">
            <v>0206</v>
          </cell>
          <cell r="C114" t="str">
            <v>0206 - MINISTERIO DE EDUCACIÓN</v>
          </cell>
          <cell r="D114" t="str">
            <v>MINISTERIO DE EDUCACIÓN</v>
          </cell>
          <cell r="E114" t="str">
            <v>020601</v>
          </cell>
          <cell r="F114" t="str">
            <v>01</v>
          </cell>
          <cell r="G114" t="str">
            <v>01 - MINISTERIO DE EDUCACION</v>
          </cell>
          <cell r="H114" t="str">
            <v>MINISTERIO DE EDUCACION</v>
          </cell>
          <cell r="I114" t="str">
            <v>0206010010</v>
          </cell>
          <cell r="J114" t="str">
            <v>0010</v>
          </cell>
          <cell r="K114" t="str">
            <v>0010 - INSTITUTO NACIONAL DE BIENESTAR ESTUDIANTIL (INABIE)</v>
          </cell>
        </row>
        <row r="115">
          <cell r="B115" t="str">
            <v>0207</v>
          </cell>
          <cell r="C115" t="str">
            <v>0207 - MINISTERIO DE SALUD PÚBLICA Y ASISTENCIA SOCIAL</v>
          </cell>
          <cell r="D115" t="str">
            <v>MINISTERIO DE SALUD PÚBLICA Y ASISTENCIA SOCIAL</v>
          </cell>
          <cell r="E115" t="str">
            <v>020701</v>
          </cell>
          <cell r="F115" t="str">
            <v>01</v>
          </cell>
          <cell r="G115" t="str">
            <v>01 - MINISTERIO DE SALUD PUBLICA Y ASISTENCIA SOCIAL</v>
          </cell>
          <cell r="H115" t="str">
            <v>MINISTERIO DE SALUD PUBLICA Y ASISTENCIA SOCIAL</v>
          </cell>
          <cell r="I115" t="str">
            <v>0207010001</v>
          </cell>
          <cell r="J115" t="str">
            <v>0001</v>
          </cell>
          <cell r="K115" t="str">
            <v>0001 - MINISTERIO DE SALUD PUBLICA Y ASISTENCIA SOCIAL</v>
          </cell>
        </row>
        <row r="116">
          <cell r="B116" t="str">
            <v>0207</v>
          </cell>
          <cell r="C116" t="str">
            <v>0207 - MINISTERIO DE SALUD PÚBLICA Y ASISTENCIA SOCIAL</v>
          </cell>
          <cell r="D116" t="str">
            <v>MINISTERIO DE SALUD PÚBLICA Y ASISTENCIA SOCIAL</v>
          </cell>
          <cell r="E116" t="str">
            <v>020701</v>
          </cell>
          <cell r="F116" t="str">
            <v>01</v>
          </cell>
          <cell r="G116" t="str">
            <v>01 - MINISTERIO DE SALUD PUBLICA Y ASISTENCIA SOCIAL</v>
          </cell>
          <cell r="H116" t="str">
            <v>MINISTERIO DE SALUD PUBLICA Y ASISTENCIA SOCIAL</v>
          </cell>
          <cell r="I116" t="str">
            <v>0207010002</v>
          </cell>
          <cell r="J116" t="str">
            <v>0002</v>
          </cell>
          <cell r="K116" t="str">
            <v>0002 - VICEMINISTERIO DE PLANIFICACION Y DESARROLLO</v>
          </cell>
        </row>
        <row r="117">
          <cell r="B117" t="str">
            <v>0207</v>
          </cell>
          <cell r="C117" t="str">
            <v>0207 - MINISTERIO DE SALUD PÚBLICA Y ASISTENCIA SOCIAL</v>
          </cell>
          <cell r="D117" t="str">
            <v>MINISTERIO DE SALUD PÚBLICA Y ASISTENCIA SOCIAL</v>
          </cell>
          <cell r="E117" t="str">
            <v>020701</v>
          </cell>
          <cell r="F117" t="str">
            <v>01</v>
          </cell>
          <cell r="G117" t="str">
            <v>01 - MINISTERIO DE SALUD PUBLICA Y ASISTENCIA SOCIAL</v>
          </cell>
          <cell r="H117" t="str">
            <v>MINISTERIO DE SALUD PUBLICA Y ASISTENCIA SOCIAL</v>
          </cell>
          <cell r="I117" t="str">
            <v>0207010003</v>
          </cell>
          <cell r="J117" t="str">
            <v>0003</v>
          </cell>
          <cell r="K117" t="str">
            <v>0003 - VICEMINISTERIO DE LA GARANTIA DE LA CALIDAD DE LA ATENCION</v>
          </cell>
        </row>
        <row r="118">
          <cell r="B118" t="str">
            <v>0207</v>
          </cell>
          <cell r="C118" t="str">
            <v>0207 - MINISTERIO DE SALUD PÚBLICA Y ASISTENCIA SOCIAL</v>
          </cell>
          <cell r="D118" t="str">
            <v>MINISTERIO DE SALUD PÚBLICA Y ASISTENCIA SOCIAL</v>
          </cell>
          <cell r="E118" t="str">
            <v>020701</v>
          </cell>
          <cell r="F118" t="str">
            <v>01</v>
          </cell>
          <cell r="G118" t="str">
            <v>01 - MINISTERIO DE SALUD PUBLICA Y ASISTENCIA SOCIAL</v>
          </cell>
          <cell r="H118" t="str">
            <v>MINISTERIO DE SALUD PUBLICA Y ASISTENCIA SOCIAL</v>
          </cell>
          <cell r="I118" t="str">
            <v>0207010004</v>
          </cell>
          <cell r="J118" t="str">
            <v>0004</v>
          </cell>
          <cell r="K118" t="str">
            <v>0004 - VICEMINISTERIO DE SALUD COLECTIVA</v>
          </cell>
        </row>
        <row r="119">
          <cell r="B119" t="str">
            <v>0207</v>
          </cell>
          <cell r="C119" t="str">
            <v>0207 - MINISTERIO DE SALUD PÚBLICA Y ASISTENCIA SOCIAL</v>
          </cell>
          <cell r="D119" t="str">
            <v>MINISTERIO DE SALUD PÚBLICA Y ASISTENCIA SOCIAL</v>
          </cell>
          <cell r="E119" t="str">
            <v>020701</v>
          </cell>
          <cell r="F119" t="str">
            <v>01</v>
          </cell>
          <cell r="G119" t="str">
            <v>01 - MINISTERIO DE SALUD PUBLICA Y ASISTENCIA SOCIAL</v>
          </cell>
          <cell r="H119" t="str">
            <v>MINISTERIO DE SALUD PUBLICA Y ASISTENCIA SOCIAL</v>
          </cell>
          <cell r="I119" t="str">
            <v>0207010007</v>
          </cell>
          <cell r="J119" t="str">
            <v>0007</v>
          </cell>
          <cell r="K119" t="str">
            <v>0007 - CONSEJO NACIONAL PARA EL VIH SIDA</v>
          </cell>
        </row>
        <row r="120">
          <cell r="B120" t="str">
            <v>0207</v>
          </cell>
          <cell r="C120" t="str">
            <v>0207 - MINISTERIO DE SALUD PÚBLICA Y ASISTENCIA SOCIAL</v>
          </cell>
          <cell r="D120" t="str">
            <v>MINISTERIO DE SALUD PÚBLICA Y ASISTENCIA SOCIAL</v>
          </cell>
          <cell r="E120" t="str">
            <v>020701</v>
          </cell>
          <cell r="F120" t="str">
            <v>01</v>
          </cell>
          <cell r="G120" t="str">
            <v>01 - MINISTERIO DE SALUD PUBLICA Y ASISTENCIA SOCIAL</v>
          </cell>
          <cell r="H120" t="str">
            <v>MINISTERIO DE SALUD PUBLICA Y ASISTENCIA SOCIAL</v>
          </cell>
          <cell r="I120" t="str">
            <v>0207010017</v>
          </cell>
          <cell r="J120" t="str">
            <v>0017</v>
          </cell>
          <cell r="K120" t="str">
            <v>0017 - PROGRAMA DE MEDICAMENTOS ESENCIALES</v>
          </cell>
        </row>
        <row r="121">
          <cell r="B121" t="str">
            <v>0207</v>
          </cell>
          <cell r="C121" t="str">
            <v>0207 - MINISTERIO DE SALUD PÚBLICA Y ASISTENCIA SOCIAL</v>
          </cell>
          <cell r="D121" t="str">
            <v>MINISTERIO DE SALUD PÚBLICA Y ASISTENCIA SOCIAL</v>
          </cell>
          <cell r="E121" t="str">
            <v>020701</v>
          </cell>
          <cell r="F121" t="str">
            <v>01</v>
          </cell>
          <cell r="G121" t="str">
            <v>01 - MINISTERIO DE SALUD PUBLICA Y ASISTENCIA SOCIAL</v>
          </cell>
          <cell r="H121" t="str">
            <v>MINISTERIO DE SALUD PUBLICA Y ASISTENCIA SOCIAL</v>
          </cell>
          <cell r="I121" t="str">
            <v>0207010029</v>
          </cell>
          <cell r="J121" t="str">
            <v>0029</v>
          </cell>
          <cell r="K121" t="str">
            <v>0029 - COMISION PRESIDENCIAL DE POLITICA FARMACEUTICA NACIONAL</v>
          </cell>
        </row>
        <row r="122">
          <cell r="B122" t="str">
            <v>0207</v>
          </cell>
          <cell r="C122" t="str">
            <v>0207 - MINISTERIO DE SALUD PÚBLICA Y ASISTENCIA SOCIAL</v>
          </cell>
          <cell r="D122" t="str">
            <v>MINISTERIO DE SALUD PÚBLICA Y ASISTENCIA SOCIAL</v>
          </cell>
          <cell r="E122" t="str">
            <v>020701</v>
          </cell>
          <cell r="F122" t="str">
            <v>01</v>
          </cell>
          <cell r="G122" t="str">
            <v>01 - MINISTERIO DE SALUD PUBLICA Y ASISTENCIA SOCIAL</v>
          </cell>
          <cell r="H122" t="str">
            <v>MINISTERIO DE SALUD PUBLICA Y ASISTENCIA SOCIAL</v>
          </cell>
          <cell r="I122" t="str">
            <v>0207010030</v>
          </cell>
          <cell r="J122" t="str">
            <v>0030</v>
          </cell>
          <cell r="K122" t="str">
            <v>0030 - PROGRAMA AMPLIADO DE INMUNIZACIÓN (PAI)</v>
          </cell>
        </row>
        <row r="123">
          <cell r="B123" t="str">
            <v>0208</v>
          </cell>
          <cell r="C123" t="str">
            <v>0208 - MINISTERIO DE DEPORTES Y RECREACIÓN</v>
          </cell>
          <cell r="D123" t="str">
            <v>MINISTERIO DE DEPORTES Y RECREACIÓN</v>
          </cell>
          <cell r="E123" t="str">
            <v>020801</v>
          </cell>
          <cell r="F123" t="str">
            <v>01</v>
          </cell>
          <cell r="G123" t="str">
            <v>01 - MINISTERIO DE DEPORTES Y RECREACIÓN</v>
          </cell>
          <cell r="H123" t="str">
            <v>MINISTERIO DE DEPORTES Y RECREACIÓN</v>
          </cell>
          <cell r="I123" t="str">
            <v>0208010001</v>
          </cell>
          <cell r="J123" t="str">
            <v>0001</v>
          </cell>
          <cell r="K123" t="str">
            <v>0001 - MINISTERIO DE DEPORTES Y RECREACIÓN</v>
          </cell>
        </row>
        <row r="124">
          <cell r="B124" t="str">
            <v>0209</v>
          </cell>
          <cell r="C124" t="str">
            <v>0209 - MINISTERIO DE TRABAJO</v>
          </cell>
          <cell r="D124" t="str">
            <v>MINISTERIO DE TRABAJO</v>
          </cell>
          <cell r="E124" t="str">
            <v>020901</v>
          </cell>
          <cell r="F124" t="str">
            <v>01</v>
          </cell>
          <cell r="G124" t="str">
            <v>01 - MINISTERIO DE TRABAJO</v>
          </cell>
          <cell r="H124" t="str">
            <v>MINISTERIO DE TRABAJO</v>
          </cell>
          <cell r="I124" t="str">
            <v>0209010001</v>
          </cell>
          <cell r="J124" t="str">
            <v>0001</v>
          </cell>
          <cell r="K124" t="str">
            <v>0001 - MINISTERIO DE TRABAJO</v>
          </cell>
        </row>
        <row r="125">
          <cell r="B125" t="str">
            <v>0210</v>
          </cell>
          <cell r="C125" t="str">
            <v>0210 - MINISTERIO DE AGRICULTURA</v>
          </cell>
          <cell r="D125" t="str">
            <v>MINISTERIO DE AGRICULTURA</v>
          </cell>
          <cell r="E125" t="str">
            <v>021001</v>
          </cell>
          <cell r="F125" t="str">
            <v>01</v>
          </cell>
          <cell r="G125" t="str">
            <v>01 - MINISTERIO DE AGRICULTURA</v>
          </cell>
          <cell r="H125" t="str">
            <v>MINISTERIO DE AGRICULTURA</v>
          </cell>
          <cell r="I125" t="str">
            <v>0210010001</v>
          </cell>
          <cell r="J125" t="str">
            <v>0001</v>
          </cell>
          <cell r="K125" t="str">
            <v>0001 - MINISTERIO DE AGRICULTURA</v>
          </cell>
        </row>
        <row r="126">
          <cell r="B126" t="str">
            <v>0210</v>
          </cell>
          <cell r="C126" t="str">
            <v>0210 - MINISTERIO DE AGRICULTURA</v>
          </cell>
          <cell r="D126" t="str">
            <v>MINISTERIO DE AGRICULTURA</v>
          </cell>
          <cell r="E126" t="str">
            <v>021001</v>
          </cell>
          <cell r="F126" t="str">
            <v>01</v>
          </cell>
          <cell r="G126" t="str">
            <v>01 - MINISTERIO DE AGRICULTURA</v>
          </cell>
          <cell r="H126" t="str">
            <v>MINISTERIO DE AGRICULTURA</v>
          </cell>
          <cell r="I126" t="str">
            <v>0210010002</v>
          </cell>
          <cell r="J126" t="str">
            <v>0002</v>
          </cell>
          <cell r="K126" t="str">
            <v>0002 - DIRECCION GENERAL DE GANADERIA</v>
          </cell>
        </row>
        <row r="127">
          <cell r="B127" t="str">
            <v>0210</v>
          </cell>
          <cell r="C127" t="str">
            <v>0210 - MINISTERIO DE AGRICULTURA</v>
          </cell>
          <cell r="D127" t="str">
            <v>MINISTERIO DE AGRICULTURA</v>
          </cell>
          <cell r="E127" t="str">
            <v>021001</v>
          </cell>
          <cell r="F127" t="str">
            <v>01</v>
          </cell>
          <cell r="G127" t="str">
            <v>01 - MINISTERIO DE AGRICULTURA</v>
          </cell>
          <cell r="H127" t="str">
            <v>MINISTERIO DE AGRICULTURA</v>
          </cell>
          <cell r="I127" t="str">
            <v>0210010003</v>
          </cell>
          <cell r="J127" t="str">
            <v>0003</v>
          </cell>
          <cell r="K127" t="str">
            <v>0003 - OFICINA DE TRATADOS COMERCIALES AGRICOLAS</v>
          </cell>
        </row>
        <row r="128">
          <cell r="B128" t="str">
            <v>0211</v>
          </cell>
          <cell r="C128" t="str">
            <v>0211 - MINISTERIO DE OBRAS PUBLICAS Y COMUNICACIONES</v>
          </cell>
          <cell r="D128" t="str">
            <v>MINISTERIO DE OBRAS PUBLICAS Y COMUNICACIONES</v>
          </cell>
          <cell r="E128" t="str">
            <v>021101</v>
          </cell>
          <cell r="F128" t="str">
            <v>01</v>
          </cell>
          <cell r="G128" t="str">
            <v>01 - MINISTERIO DE OBRAS PUBLICAS Y COMUNICACIONES</v>
          </cell>
          <cell r="H128" t="str">
            <v>MINISTERIO DE OBRAS PUBLICAS Y COMUNICACIONES</v>
          </cell>
          <cell r="I128" t="str">
            <v>0211010001</v>
          </cell>
          <cell r="J128" t="str">
            <v>0001</v>
          </cell>
          <cell r="K128" t="str">
            <v>0001 - MINISTERIO DE OBRAS PUBLICAS Y COMUNICACIONES</v>
          </cell>
        </row>
        <row r="129">
          <cell r="B129" t="str">
            <v>0211</v>
          </cell>
          <cell r="C129" t="str">
            <v>0211 - MINISTERIO DE OBRAS PUBLICAS Y COMUNICACIONES</v>
          </cell>
          <cell r="D129" t="str">
            <v>MINISTERIO DE OBRAS PUBLICAS Y COMUNICACIONES</v>
          </cell>
          <cell r="E129" t="str">
            <v>021101</v>
          </cell>
          <cell r="F129" t="str">
            <v>01</v>
          </cell>
          <cell r="G129" t="str">
            <v>01 - MINISTERIO DE OBRAS PUBLICAS Y COMUNICACIONES</v>
          </cell>
          <cell r="H129" t="str">
            <v>MINISTERIO DE OBRAS PUBLICAS Y COMUNICACIONES</v>
          </cell>
          <cell r="I129" t="str">
            <v>0211010002</v>
          </cell>
          <cell r="J129" t="str">
            <v>0002</v>
          </cell>
          <cell r="K129" t="str">
            <v>0002 - DIRECCION GENERAL DE EMBELLECIMIENTO DE CARRETERAS Y AVENIDAS DE CIRCUNV.</v>
          </cell>
        </row>
        <row r="130">
          <cell r="B130" t="str">
            <v>0211</v>
          </cell>
          <cell r="C130" t="str">
            <v>0211 - MINISTERIO DE OBRAS PUBLICAS Y COMUNICACIONES</v>
          </cell>
          <cell r="D130" t="str">
            <v>MINISTERIO DE OBRAS PUBLICAS Y COMUNICACIONES</v>
          </cell>
          <cell r="E130" t="str">
            <v>021101</v>
          </cell>
          <cell r="F130" t="str">
            <v>01</v>
          </cell>
          <cell r="G130" t="str">
            <v>01 - MINISTERIO DE OBRAS PUBLICAS Y COMUNICACIONES</v>
          </cell>
          <cell r="H130" t="str">
            <v>MINISTERIO DE OBRAS PUBLICAS Y COMUNICACIONES</v>
          </cell>
          <cell r="I130" t="str">
            <v>0211010003</v>
          </cell>
          <cell r="J130" t="str">
            <v>0003</v>
          </cell>
          <cell r="K130" t="str">
            <v>0003 - OFICINA PARA EL REORDENAMIENTO DEL TRANSPORTE</v>
          </cell>
        </row>
        <row r="131">
          <cell r="B131" t="str">
            <v>0211</v>
          </cell>
          <cell r="C131" t="str">
            <v>0211 - MINISTERIO DE OBRAS PUBLICAS Y COMUNICACIONES</v>
          </cell>
          <cell r="D131" t="str">
            <v>MINISTERIO DE OBRAS PUBLICAS Y COMUNICACIONES</v>
          </cell>
          <cell r="E131" t="str">
            <v>021101</v>
          </cell>
          <cell r="F131" t="str">
            <v>01</v>
          </cell>
          <cell r="G131" t="str">
            <v>01 - MINISTERIO DE OBRAS PUBLICAS Y COMUNICACIONES</v>
          </cell>
          <cell r="H131" t="str">
            <v>MINISTERIO DE OBRAS PUBLICAS Y COMUNICACIONES</v>
          </cell>
          <cell r="I131" t="str">
            <v>0211010004</v>
          </cell>
          <cell r="J131" t="str">
            <v>0004</v>
          </cell>
          <cell r="K131" t="str">
            <v>0004 - OFICINA METROPOLITANA DE SERVICIOS DE AUTOBUSES</v>
          </cell>
        </row>
        <row r="132">
          <cell r="B132" t="str">
            <v>0211</v>
          </cell>
          <cell r="C132" t="str">
            <v>0211 - MINISTERIO DE OBRAS PUBLICAS Y COMUNICACIONES</v>
          </cell>
          <cell r="D132" t="str">
            <v>MINISTERIO DE OBRAS PUBLICAS Y COMUNICACIONES</v>
          </cell>
          <cell r="E132" t="str">
            <v>021101</v>
          </cell>
          <cell r="F132" t="str">
            <v>01</v>
          </cell>
          <cell r="G132" t="str">
            <v>01 - MINISTERIO DE OBRAS PUBLICAS Y COMUNICACIONES</v>
          </cell>
          <cell r="H132" t="str">
            <v>MINISTERIO DE OBRAS PUBLICAS Y COMUNICACIONES</v>
          </cell>
          <cell r="I132" t="str">
            <v>0211010006</v>
          </cell>
          <cell r="J132" t="str">
            <v>0006</v>
          </cell>
          <cell r="K132" t="str">
            <v>0006 - OFICINA NAC. DE EVALUACIÓN SÍSMICA Y VULNERABILIDAD DE INFRAESTRUCTURA</v>
          </cell>
        </row>
        <row r="133">
          <cell r="B133" t="str">
            <v>0211</v>
          </cell>
          <cell r="C133" t="str">
            <v>0211 - MINISTERIO DE OBRAS PUBLICAS Y COMUNICACIONES</v>
          </cell>
          <cell r="D133" t="str">
            <v>MINISTERIO DE OBRAS PUBLICAS Y COMUNICACIONES</v>
          </cell>
          <cell r="E133" t="str">
            <v>021101</v>
          </cell>
          <cell r="F133" t="str">
            <v>01</v>
          </cell>
          <cell r="G133" t="str">
            <v>01 - MINISTERIO DE OBRAS PUBLICAS Y COMUNICACIONES</v>
          </cell>
          <cell r="H133" t="str">
            <v>MINISTERIO DE OBRAS PUBLICAS Y COMUNICACIONES</v>
          </cell>
          <cell r="I133" t="str">
            <v>0211010009</v>
          </cell>
          <cell r="J133" t="str">
            <v>0009</v>
          </cell>
          <cell r="K133" t="str">
            <v>0009 - SERVICIO METEOROLÓGICO NACIONAL</v>
          </cell>
        </row>
        <row r="134">
          <cell r="B134" t="str">
            <v>0211</v>
          </cell>
          <cell r="C134" t="str">
            <v>0211 - MINISTERIO DE OBRAS PUBLICAS Y COMUNICACIONES</v>
          </cell>
          <cell r="D134" t="str">
            <v>MINISTERIO DE OBRAS PUBLICAS Y COMUNICACIONES</v>
          </cell>
          <cell r="E134" t="str">
            <v>021101</v>
          </cell>
          <cell r="F134" t="str">
            <v>01</v>
          </cell>
          <cell r="G134" t="str">
            <v>01 - MINISTERIO DE OBRAS PUBLICAS Y COMUNICACIONES</v>
          </cell>
          <cell r="H134" t="str">
            <v>MINISTERIO DE OBRAS PUBLICAS Y COMUNICACIONES</v>
          </cell>
          <cell r="I134" t="str">
            <v>0211010010</v>
          </cell>
          <cell r="J134" t="str">
            <v>0010</v>
          </cell>
          <cell r="K134" t="str">
            <v>0010 - COMISION PRESIDENCIAL PARA LA MODERNIZACION Y SEGURIDAD PORTUARIAS</v>
          </cell>
        </row>
        <row r="135">
          <cell r="B135" t="str">
            <v>0212</v>
          </cell>
          <cell r="C135" t="str">
            <v>0212 - MINISTERIO DE INDUSTRIA Y COMERCIO Y MIPYMES</v>
          </cell>
          <cell r="D135" t="str">
            <v>MINISTERIO DE INDUSTRIA Y COMERCIO Y MIPYMES</v>
          </cell>
          <cell r="E135" t="str">
            <v>021201</v>
          </cell>
          <cell r="F135" t="str">
            <v>01</v>
          </cell>
          <cell r="G135" t="str">
            <v>01 - MINISTERIO DE INDUSTRIA Y COMERCIO</v>
          </cell>
          <cell r="H135" t="str">
            <v>MINISTERIO DE INDUSTRIA Y COMERCIO</v>
          </cell>
          <cell r="I135" t="str">
            <v>0212010001</v>
          </cell>
          <cell r="J135" t="str">
            <v>0001</v>
          </cell>
          <cell r="K135" t="str">
            <v>0001 - MINISTERIO DE INDUSTRIA Y COMERCIO</v>
          </cell>
        </row>
        <row r="136">
          <cell r="B136" t="str">
            <v>0212</v>
          </cell>
          <cell r="C136" t="str">
            <v>0212 - MINISTERIO DE INDUSTRIA Y COMERCIO Y MIPYMES</v>
          </cell>
          <cell r="D136" t="str">
            <v>MINISTERIO DE INDUSTRIA Y COMERCIO Y MIPYMES</v>
          </cell>
          <cell r="E136" t="str">
            <v>021201</v>
          </cell>
          <cell r="F136" t="str">
            <v>01</v>
          </cell>
          <cell r="G136" t="str">
            <v>01 - MINISTERIO DE INDUSTRIA Y COMERCIO</v>
          </cell>
          <cell r="H136" t="str">
            <v>MINISTERIO DE INDUSTRIA Y COMERCIO</v>
          </cell>
          <cell r="I136" t="str">
            <v>0212010007</v>
          </cell>
          <cell r="J136" t="str">
            <v>0007</v>
          </cell>
          <cell r="K136" t="str">
            <v>0007 - INDUSTRIA NACIONAL DE LA AGUJA</v>
          </cell>
        </row>
        <row r="137">
          <cell r="B137" t="str">
            <v>0212</v>
          </cell>
          <cell r="C137" t="str">
            <v>0212 - MINISTERIO DE INDUSTRIA Y COMERCIO Y MIPYMES</v>
          </cell>
          <cell r="D137" t="str">
            <v>MINISTERIO DE INDUSTRIA Y COMERCIO Y MIPYMES</v>
          </cell>
          <cell r="E137" t="str">
            <v>021201</v>
          </cell>
          <cell r="F137" t="str">
            <v>01</v>
          </cell>
          <cell r="G137" t="str">
            <v>01 - MINISTERIO DE INDUSTRIA Y COMERCIO</v>
          </cell>
          <cell r="H137" t="str">
            <v>MINISTERIO DE INDUSTRIA Y COMERCIO</v>
          </cell>
          <cell r="I137" t="str">
            <v>0212010008</v>
          </cell>
          <cell r="J137" t="str">
            <v>0008</v>
          </cell>
          <cell r="K137" t="str">
            <v>0008 - OFICINA NACIONAL DE DERECHO DE AUTOR</v>
          </cell>
        </row>
        <row r="138">
          <cell r="B138" t="str">
            <v>0212</v>
          </cell>
          <cell r="C138" t="str">
            <v>0212 - MINISTERIO DE INDUSTRIA Y COMERCIO Y MIPYMES</v>
          </cell>
          <cell r="D138" t="str">
            <v>MINISTERIO DE INDUSTRIA Y COMERCIO Y MIPYMES</v>
          </cell>
          <cell r="E138" t="str">
            <v>021201</v>
          </cell>
          <cell r="F138" t="str">
            <v>01</v>
          </cell>
          <cell r="G138" t="str">
            <v>01 - MINISTERIO DE INDUSTRIA Y COMERCIO</v>
          </cell>
          <cell r="H138" t="str">
            <v>MINISTERIO DE INDUSTRIA Y COMERCIO</v>
          </cell>
          <cell r="I138" t="str">
            <v>0212010009</v>
          </cell>
          <cell r="J138" t="str">
            <v>0009</v>
          </cell>
          <cell r="K138" t="str">
            <v>0009 - DIRECCION DE FOMENTO Y DESARROLLO DE LA ARTESANIA NACIONAL (FODEARTE)</v>
          </cell>
        </row>
        <row r="139">
          <cell r="B139" t="str">
            <v>0212</v>
          </cell>
          <cell r="C139" t="str">
            <v>0212 - MINISTERIO DE INDUSTRIA Y COMERCIO Y MIPYMES</v>
          </cell>
          <cell r="D139" t="str">
            <v>MINISTERIO DE INDUSTRIA Y COMERCIO Y MIPYMES</v>
          </cell>
          <cell r="E139" t="str">
            <v>021201</v>
          </cell>
          <cell r="F139" t="str">
            <v>01</v>
          </cell>
          <cell r="G139" t="str">
            <v>01 - MINISTERIO DE INDUSTRIA Y COMERCIO</v>
          </cell>
          <cell r="H139" t="str">
            <v>MINISTERIO DE INDUSTRIA Y COMERCIO</v>
          </cell>
          <cell r="I139" t="str">
            <v>0212010010</v>
          </cell>
          <cell r="J139" t="str">
            <v>0010</v>
          </cell>
          <cell r="K139" t="str">
            <v>0010 - CONSEJO DE COORDINACIÓN DE LA ZONA ESPECIAL DE DESARROLLO FRONTERIZO (CCDF)</v>
          </cell>
        </row>
        <row r="140">
          <cell r="B140" t="str">
            <v>0213</v>
          </cell>
          <cell r="C140" t="str">
            <v>0213 - MINISTERIO DE TURISMO</v>
          </cell>
          <cell r="D140" t="str">
            <v>MINISTERIO DE TURISMO</v>
          </cell>
          <cell r="E140" t="str">
            <v>021301</v>
          </cell>
          <cell r="F140" t="str">
            <v>01</v>
          </cell>
          <cell r="G140" t="str">
            <v>01 - MINISTERIO DE TURISMO</v>
          </cell>
          <cell r="H140" t="str">
            <v>MINISTERIO DE TURISMO</v>
          </cell>
          <cell r="I140" t="str">
            <v>0213010001</v>
          </cell>
          <cell r="J140" t="str">
            <v>0001</v>
          </cell>
          <cell r="K140" t="str">
            <v>0001 - MINISTERIO DE TURISMO</v>
          </cell>
        </row>
        <row r="141">
          <cell r="B141" t="str">
            <v>0213</v>
          </cell>
          <cell r="C141" t="str">
            <v>0213 - MINISTERIO DE TURISMO</v>
          </cell>
          <cell r="D141" t="str">
            <v>MINISTERIO DE TURISMO</v>
          </cell>
          <cell r="E141" t="str">
            <v>021301</v>
          </cell>
          <cell r="F141" t="str">
            <v>01</v>
          </cell>
          <cell r="G141" t="str">
            <v>01 - MINISTERIO DE TURISMO</v>
          </cell>
          <cell r="H141" t="str">
            <v>MINISTERIO DE TURISMO</v>
          </cell>
          <cell r="I141" t="str">
            <v>0213010002</v>
          </cell>
          <cell r="J141" t="str">
            <v>0002</v>
          </cell>
          <cell r="K141" t="str">
            <v>0002 - COMITE EJECUTOR DE INFRAESTRUCTA EN ZONAS TURISTICAS (CEIZTUR)</v>
          </cell>
        </row>
        <row r="142">
          <cell r="B142" t="str">
            <v>0214</v>
          </cell>
          <cell r="C142" t="str">
            <v>0214 - PROCURADURÍA GENERAL DE LA REPUBLICA</v>
          </cell>
          <cell r="D142" t="str">
            <v>PROCURADURÍA GENERAL DE LA REPUBLICA</v>
          </cell>
          <cell r="E142" t="str">
            <v>021401</v>
          </cell>
          <cell r="F142" t="str">
            <v>01</v>
          </cell>
          <cell r="G142" t="str">
            <v>01 - PROCURADURIA GENERAL DE LA REPUBLICA</v>
          </cell>
          <cell r="H142" t="str">
            <v>PROCURADURIA GENERAL DE LA REPUBLICA</v>
          </cell>
          <cell r="I142" t="str">
            <v>0214010001</v>
          </cell>
          <cell r="J142" t="str">
            <v>0001</v>
          </cell>
          <cell r="K142" t="str">
            <v>0001 - PROCURADURIA GENERAL DE LA REPUBLICA DOMINICANA</v>
          </cell>
        </row>
        <row r="143">
          <cell r="B143" t="str">
            <v>0215</v>
          </cell>
          <cell r="C143" t="str">
            <v>0215 - MINISTERIO DE LA MUJER</v>
          </cell>
          <cell r="D143" t="str">
            <v>MINISTERIO DE LA MUJER</v>
          </cell>
          <cell r="E143" t="str">
            <v>021501</v>
          </cell>
          <cell r="F143" t="str">
            <v>01</v>
          </cell>
          <cell r="G143" t="str">
            <v>01 - MINISTERIO DE LA  MUJER</v>
          </cell>
          <cell r="H143" t="str">
            <v>MINISTERIO DE LA  MUJER</v>
          </cell>
          <cell r="I143" t="str">
            <v>0215010001</v>
          </cell>
          <cell r="J143" t="str">
            <v>0001</v>
          </cell>
          <cell r="K143" t="str">
            <v>0001 - MINISTERIO DE LA MUJER</v>
          </cell>
        </row>
        <row r="144">
          <cell r="B144" t="str">
            <v>0216</v>
          </cell>
          <cell r="C144" t="str">
            <v>0216 - MINISTERIO DE CULTURA</v>
          </cell>
          <cell r="D144" t="str">
            <v>MINISTERIO DE CULTURA</v>
          </cell>
          <cell r="E144" t="str">
            <v>021601</v>
          </cell>
          <cell r="F144" t="str">
            <v>01</v>
          </cell>
          <cell r="G144" t="str">
            <v>01 - MINISTERIO DE CULTURA</v>
          </cell>
          <cell r="H144" t="str">
            <v>MINISTERIO DE CULTURA</v>
          </cell>
          <cell r="I144" t="str">
            <v>0216010001</v>
          </cell>
          <cell r="J144" t="str">
            <v>0001</v>
          </cell>
          <cell r="K144" t="str">
            <v>0001 - MINISTERIO DE CULTURA</v>
          </cell>
        </row>
        <row r="145">
          <cell r="B145" t="str">
            <v>0216</v>
          </cell>
          <cell r="C145" t="str">
            <v>0216 - MINISTERIO DE CULTURA</v>
          </cell>
          <cell r="D145" t="str">
            <v>MINISTERIO DE CULTURA</v>
          </cell>
          <cell r="E145" t="str">
            <v>021601</v>
          </cell>
          <cell r="F145" t="str">
            <v>01</v>
          </cell>
          <cell r="G145" t="str">
            <v>01 - MINISTERIO DE CULTURA</v>
          </cell>
          <cell r="H145" t="str">
            <v>MINISTERIO DE CULTURA</v>
          </cell>
          <cell r="I145" t="str">
            <v>0216010002</v>
          </cell>
          <cell r="J145" t="str">
            <v>0002</v>
          </cell>
          <cell r="K145" t="str">
            <v>0002 - ORQUESTA SINFÓNICA NACIONAL</v>
          </cell>
        </row>
        <row r="146">
          <cell r="B146" t="str">
            <v>0216</v>
          </cell>
          <cell r="C146" t="str">
            <v>0216 - MINISTERIO DE CULTURA</v>
          </cell>
          <cell r="D146" t="str">
            <v>MINISTERIO DE CULTURA</v>
          </cell>
          <cell r="E146" t="str">
            <v>021601</v>
          </cell>
          <cell r="F146" t="str">
            <v>01</v>
          </cell>
          <cell r="G146" t="str">
            <v>01 - MINISTERIO DE CULTURA</v>
          </cell>
          <cell r="H146" t="str">
            <v>MINISTERIO DE CULTURA</v>
          </cell>
          <cell r="I146" t="str">
            <v>0216010003</v>
          </cell>
          <cell r="J146" t="str">
            <v>0003</v>
          </cell>
          <cell r="K146" t="str">
            <v>0003 - BIBLIOTECA NACIONAL PEDRO HENRÍQUEZ UREÑA</v>
          </cell>
        </row>
        <row r="147">
          <cell r="B147" t="str">
            <v>0216</v>
          </cell>
          <cell r="C147" t="str">
            <v>0216 - MINISTERIO DE CULTURA</v>
          </cell>
          <cell r="D147" t="str">
            <v>MINISTERIO DE CULTURA</v>
          </cell>
          <cell r="E147" t="str">
            <v>021601</v>
          </cell>
          <cell r="F147" t="str">
            <v>01</v>
          </cell>
          <cell r="G147" t="str">
            <v>01 - MINISTERIO DE CULTURA</v>
          </cell>
          <cell r="H147" t="str">
            <v>MINISTERIO DE CULTURA</v>
          </cell>
          <cell r="I147" t="str">
            <v>0216010005</v>
          </cell>
          <cell r="J147" t="str">
            <v>0005</v>
          </cell>
          <cell r="K147" t="str">
            <v>0005 - DIRECCIÓN GENERAL DE BELLAS ARTES</v>
          </cell>
        </row>
        <row r="148">
          <cell r="B148" t="str">
            <v>0217</v>
          </cell>
          <cell r="C148" t="str">
            <v>0217 - MINISTERIO DE LA JUVENTUD</v>
          </cell>
          <cell r="D148" t="str">
            <v>MINISTERIO DE LA JUVENTUD</v>
          </cell>
          <cell r="E148" t="str">
            <v>021701</v>
          </cell>
          <cell r="F148" t="str">
            <v>01</v>
          </cell>
          <cell r="G148" t="str">
            <v>01 - MINISTERIO DE LA JUVENTUD</v>
          </cell>
          <cell r="H148" t="str">
            <v>MINISTERIO DE LA JUVENTUD</v>
          </cell>
          <cell r="I148" t="str">
            <v>0217010001</v>
          </cell>
          <cell r="J148" t="str">
            <v>0001</v>
          </cell>
          <cell r="K148" t="str">
            <v>0001 - MINISTERIO DE LA JUVENTUD</v>
          </cell>
        </row>
        <row r="149">
          <cell r="B149" t="str">
            <v>0218</v>
          </cell>
          <cell r="C149" t="str">
            <v>0218 - MINISTERIO DE MEDIO AMBIENTE Y RECURSOS NATURALES</v>
          </cell>
          <cell r="D149" t="str">
            <v>MINISTERIO DE MEDIO AMBIENTE Y RECURSOS NATURALES</v>
          </cell>
          <cell r="E149" t="str">
            <v>021801</v>
          </cell>
          <cell r="F149" t="str">
            <v>01</v>
          </cell>
          <cell r="G149" t="str">
            <v>01 - MINISTERIO DE MEDIO AMBIENTE Y REC. NAT.</v>
          </cell>
          <cell r="H149" t="str">
            <v>MINISTERIO DE MEDIO AMBIENTE Y REC. NAT.</v>
          </cell>
          <cell r="I149" t="str">
            <v>0218010001</v>
          </cell>
          <cell r="J149" t="str">
            <v>0001</v>
          </cell>
          <cell r="K149" t="str">
            <v>0001 - MINISTERIO  DE MEDIO AMBIENTE Y RECURSOS NATURALES</v>
          </cell>
        </row>
        <row r="150">
          <cell r="B150" t="str">
            <v>0219</v>
          </cell>
          <cell r="C150" t="str">
            <v>0219 - MINISTERIO DE EDUCACIÓN SUPERIOR CIENCIA Y TECNOLOGÍA</v>
          </cell>
          <cell r="D150" t="str">
            <v>MINISTERIO DE EDUCACIÓN SUPERIOR CIENCIA Y TECNOLOGÍA</v>
          </cell>
          <cell r="E150" t="str">
            <v>021901</v>
          </cell>
          <cell r="F150" t="str">
            <v>01</v>
          </cell>
          <cell r="G150" t="str">
            <v>01 - MINISTERIO DE EDUCACION SUPERIOR CIENCIA Y TECNOLOGIA</v>
          </cell>
          <cell r="H150" t="str">
            <v>MINISTERIO DE EDUCACION SUPERIOR CIENCIA Y TECNOLOGIA</v>
          </cell>
          <cell r="I150" t="str">
            <v>0219010001</v>
          </cell>
          <cell r="J150" t="str">
            <v>0001</v>
          </cell>
          <cell r="K150" t="str">
            <v>0001 - MINISTERIO DE EDUCACION SUPERIOR, CIENCIA Y TECNOLOGIA</v>
          </cell>
        </row>
        <row r="151">
          <cell r="B151" t="str">
            <v>0219</v>
          </cell>
          <cell r="C151" t="str">
            <v>0219 - MINISTERIO DE EDUCACIÓN SUPERIOR CIENCIA Y TECNOLOGÍA</v>
          </cell>
          <cell r="D151" t="str">
            <v>MINISTERIO DE EDUCACIÓN SUPERIOR CIENCIA Y TECNOLOGÍA</v>
          </cell>
          <cell r="E151" t="str">
            <v>021901</v>
          </cell>
          <cell r="F151" t="str">
            <v>01</v>
          </cell>
          <cell r="G151" t="str">
            <v>01 - MINISTERIO DE EDUCACION SUPERIOR CIENCIA Y TECNOLOGIA</v>
          </cell>
          <cell r="H151" t="str">
            <v>MINISTERIO DE EDUCACION SUPERIOR CIENCIA Y TECNOLOGIA</v>
          </cell>
          <cell r="I151" t="str">
            <v>0219010002</v>
          </cell>
          <cell r="J151" t="str">
            <v>0002</v>
          </cell>
          <cell r="K151" t="str">
            <v>0002 - INSTITUTO TECNOLÓGICO DE LAS AMÉRICAS</v>
          </cell>
        </row>
        <row r="152">
          <cell r="B152" t="str">
            <v>0219</v>
          </cell>
          <cell r="C152" t="str">
            <v>0219 - MINISTERIO DE EDUCACIÓN SUPERIOR CIENCIA Y TECNOLOGÍA</v>
          </cell>
          <cell r="D152" t="str">
            <v>MINISTERIO DE EDUCACIÓN SUPERIOR CIENCIA Y TECNOLOGÍA</v>
          </cell>
          <cell r="E152" t="str">
            <v>021901</v>
          </cell>
          <cell r="F152" t="str">
            <v>01</v>
          </cell>
          <cell r="G152" t="str">
            <v>01 - MINISTERIO DE EDUCACION SUPERIOR CIENCIA Y TECNOLOGIA</v>
          </cell>
          <cell r="H152" t="str">
            <v>MINISTERIO DE EDUCACION SUPERIOR CIENCIA Y TECNOLOGIA</v>
          </cell>
          <cell r="I152" t="str">
            <v>0219010003</v>
          </cell>
          <cell r="J152" t="str">
            <v>0003</v>
          </cell>
          <cell r="K152" t="str">
            <v>0003 - INSTITUTO TECNOLÓGICO SUPERIOR COMUNITARIO</v>
          </cell>
        </row>
        <row r="153">
          <cell r="B153" t="str">
            <v>0219</v>
          </cell>
          <cell r="C153" t="str">
            <v>0219 - MINISTERIO DE EDUCACIÓN SUPERIOR CIENCIA Y TECNOLOGÍA</v>
          </cell>
          <cell r="D153" t="str">
            <v>MINISTERIO DE EDUCACIÓN SUPERIOR CIENCIA Y TECNOLOGÍA</v>
          </cell>
          <cell r="E153" t="str">
            <v>021901</v>
          </cell>
          <cell r="F153" t="str">
            <v>01</v>
          </cell>
          <cell r="G153" t="str">
            <v>01 - MINISTERIO DE EDUCACION SUPERIOR CIENCIA Y TECNOLOGIA</v>
          </cell>
          <cell r="H153" t="str">
            <v>MINISTERIO DE EDUCACION SUPERIOR CIENCIA Y TECNOLOGIA</v>
          </cell>
          <cell r="I153" t="str">
            <v>0219010004</v>
          </cell>
          <cell r="J153" t="str">
            <v>0004</v>
          </cell>
          <cell r="K153" t="str">
            <v>0004 - COMISION INTERNACIONAL ASESORA CIENCIA Y TECNOLOGIA</v>
          </cell>
        </row>
        <row r="154">
          <cell r="B154" t="str">
            <v>0220</v>
          </cell>
          <cell r="C154" t="str">
            <v>0220 - MINISTERIO DE ECONOMIA, PLANIFICACION Y DESARROLLO</v>
          </cell>
          <cell r="D154" t="str">
            <v>MINISTERIO DE ECONOMIA, PLANIFICACION Y DESARROLLO</v>
          </cell>
          <cell r="E154" t="str">
            <v>022001</v>
          </cell>
          <cell r="F154" t="str">
            <v>01</v>
          </cell>
          <cell r="G154" t="str">
            <v>01 - MINISTERIO DE ECONOMIA, PLANIFICACION Y DESARROLLO</v>
          </cell>
          <cell r="H154" t="str">
            <v>MINISTERIO DE ECONOMIA, PLANIFICACION Y DESARROLLO</v>
          </cell>
          <cell r="I154" t="str">
            <v>0220010001</v>
          </cell>
          <cell r="J154" t="str">
            <v>0001</v>
          </cell>
          <cell r="K154" t="str">
            <v>0001 - MINISTERIO DE ECONOMIA, PLANIFICACION Y DESARROLLO</v>
          </cell>
        </row>
        <row r="155">
          <cell r="B155" t="str">
            <v>0220</v>
          </cell>
          <cell r="C155" t="str">
            <v>0220 - MINISTERIO DE ECONOMIA, PLANIFICACION Y DESARROLLO</v>
          </cell>
          <cell r="D155" t="str">
            <v>MINISTERIO DE ECONOMIA, PLANIFICACION Y DESARROLLO</v>
          </cell>
          <cell r="E155" t="str">
            <v>022001</v>
          </cell>
          <cell r="F155" t="str">
            <v>01</v>
          </cell>
          <cell r="G155" t="str">
            <v>01 - MINISTERIO DE ECONOMIA, PLANIFICACION Y DESARROLLO</v>
          </cell>
          <cell r="H155" t="str">
            <v>MINISTERIO DE ECONOMIA, PLANIFICACION Y DESARROLLO</v>
          </cell>
          <cell r="I155" t="str">
            <v>0220010005</v>
          </cell>
          <cell r="J155" t="str">
            <v>0005</v>
          </cell>
          <cell r="K155" t="str">
            <v>0005 - DIRECCION GENERAL DE COOPERACION MULTILATERAL</v>
          </cell>
        </row>
        <row r="156">
          <cell r="B156" t="str">
            <v>0220</v>
          </cell>
          <cell r="C156" t="str">
            <v>0220 - MINISTERIO DE ECONOMIA, PLANIFICACION Y DESARROLLO</v>
          </cell>
          <cell r="D156" t="str">
            <v>MINISTERIO DE ECONOMIA, PLANIFICACION Y DESARROLLO</v>
          </cell>
          <cell r="E156" t="str">
            <v>022001</v>
          </cell>
          <cell r="F156" t="str">
            <v>01</v>
          </cell>
          <cell r="G156" t="str">
            <v>01 - MINISTERIO DE ECONOMIA, PLANIFICACION Y DESARROLLO</v>
          </cell>
          <cell r="H156" t="str">
            <v>MINISTERIO DE ECONOMIA, PLANIFICACION Y DESARROLLO</v>
          </cell>
          <cell r="I156" t="str">
            <v>0220010007</v>
          </cell>
          <cell r="J156" t="str">
            <v>0007</v>
          </cell>
          <cell r="K156" t="str">
            <v>0007 - DIRECCION GENERAL DE ORDENAMIENTO Y DESARROLLO TERRITORIAL</v>
          </cell>
        </row>
        <row r="157">
          <cell r="B157" t="str">
            <v>0220</v>
          </cell>
          <cell r="C157" t="str">
            <v>0220 - MINISTERIO DE ECONOMIA, PLANIFICACION Y DESARROLLO</v>
          </cell>
          <cell r="D157" t="str">
            <v>MINISTERIO DE ECONOMIA, PLANIFICACION Y DESARROLLO</v>
          </cell>
          <cell r="E157" t="str">
            <v>022001</v>
          </cell>
          <cell r="F157" t="str">
            <v>01</v>
          </cell>
          <cell r="G157" t="str">
            <v>01 - MINISTERIO DE ECONOMIA, PLANIFICACION Y DESARROLLO</v>
          </cell>
          <cell r="H157" t="str">
            <v>MINISTERIO DE ECONOMIA, PLANIFICACION Y DESARROLLO</v>
          </cell>
          <cell r="I157" t="str">
            <v>0220010009</v>
          </cell>
          <cell r="J157" t="str">
            <v>0009</v>
          </cell>
          <cell r="K157" t="str">
            <v>0009 - OFICINA NACIONAL DE ESTADISTICAS</v>
          </cell>
        </row>
        <row r="158">
          <cell r="B158" t="str">
            <v>0220</v>
          </cell>
          <cell r="C158" t="str">
            <v>0220 - MINISTERIO DE ECONOMIA, PLANIFICACION Y DESARROLLO</v>
          </cell>
          <cell r="D158" t="str">
            <v>MINISTERIO DE ECONOMIA, PLANIFICACION Y DESARROLLO</v>
          </cell>
          <cell r="E158" t="str">
            <v>022001</v>
          </cell>
          <cell r="F158" t="str">
            <v>01</v>
          </cell>
          <cell r="G158" t="str">
            <v>01 - MINISTERIO DE ECONOMIA, PLANIFICACION Y DESARROLLO</v>
          </cell>
          <cell r="H158" t="str">
            <v>MINISTERIO DE ECONOMIA, PLANIFICACION Y DESARROLLO</v>
          </cell>
          <cell r="I158" t="str">
            <v>0220010017</v>
          </cell>
          <cell r="J158" t="str">
            <v>0017</v>
          </cell>
          <cell r="K158" t="str">
            <v>0017 - GOBERNACION DEL EDIFICIO DE OFICINAS GUBERNAMENTALES</v>
          </cell>
        </row>
        <row r="159">
          <cell r="B159" t="str">
            <v>0221</v>
          </cell>
          <cell r="C159" t="str">
            <v>0221 - MINISTERIO DE ADMINISTRACION PUBLICA</v>
          </cell>
          <cell r="D159" t="str">
            <v>MINISTERIO DE ADMINISTRACION PUBLICA</v>
          </cell>
          <cell r="E159" t="str">
            <v>022101</v>
          </cell>
          <cell r="F159" t="str">
            <v>01</v>
          </cell>
          <cell r="G159" t="str">
            <v>01 - MINISTERIO DE ADMINISTRACION PUBLICA (MAP)</v>
          </cell>
          <cell r="H159" t="str">
            <v>MINISTERIO DE ADMINISTRACION PUBLICA (MAP)</v>
          </cell>
          <cell r="I159" t="str">
            <v>0221010001</v>
          </cell>
          <cell r="J159" t="str">
            <v>0001</v>
          </cell>
          <cell r="K159" t="str">
            <v>0001 - MINISTERIO DE ADMINISTRACION PUBLICA</v>
          </cell>
        </row>
        <row r="160">
          <cell r="B160" t="str">
            <v>0221</v>
          </cell>
          <cell r="C160" t="str">
            <v>0221 - MINISTERIO DE ADMINISTRACION PUBLICA</v>
          </cell>
          <cell r="D160" t="str">
            <v>MINISTERIO DE ADMINISTRACION PUBLICA</v>
          </cell>
          <cell r="E160" t="str">
            <v>022101</v>
          </cell>
          <cell r="F160" t="str">
            <v>01</v>
          </cell>
          <cell r="G160" t="str">
            <v>01 - MINISTERIO DE ADMINISTRACION PUBLICA (MAP)</v>
          </cell>
          <cell r="H160" t="str">
            <v>MINISTERIO DE ADMINISTRACION PUBLICA (MAP)</v>
          </cell>
          <cell r="I160" t="str">
            <v>0221010002</v>
          </cell>
          <cell r="J160" t="str">
            <v>0002</v>
          </cell>
          <cell r="K160" t="str">
            <v>0002 - INSTITUTO NACIONAL DE ADMINISTRACION PUBLICA</v>
          </cell>
        </row>
        <row r="161">
          <cell r="B161" t="str">
            <v>0222</v>
          </cell>
          <cell r="C161" t="str">
            <v>0222 - MINISTERIO DE ENERGIA Y MINAS</v>
          </cell>
          <cell r="D161" t="str">
            <v>MINISTERIO DE ENERGIA Y MINAS</v>
          </cell>
          <cell r="E161" t="str">
            <v>022201</v>
          </cell>
          <cell r="F161" t="str">
            <v>01</v>
          </cell>
          <cell r="G161" t="str">
            <v>01 - MINISTERIO DE ENERGIA Y MINAS</v>
          </cell>
          <cell r="H161" t="str">
            <v>MINISTERIO DE ENERGIA Y MINAS</v>
          </cell>
          <cell r="I161" t="str">
            <v>0222010001</v>
          </cell>
          <cell r="J161" t="str">
            <v>0001</v>
          </cell>
          <cell r="K161" t="str">
            <v>0001 - MINISTERIO DE ENERGIA Y MINAS</v>
          </cell>
        </row>
        <row r="162">
          <cell r="B162" t="str">
            <v>0222</v>
          </cell>
          <cell r="C162" t="str">
            <v>0222 - MINISTERIO DE ENERGIA Y MINAS</v>
          </cell>
          <cell r="D162" t="str">
            <v>MINISTERIO DE ENERGIA Y MINAS</v>
          </cell>
          <cell r="E162" t="str">
            <v>022201</v>
          </cell>
          <cell r="F162" t="str">
            <v>01</v>
          </cell>
          <cell r="G162" t="str">
            <v>01 - MINISTERIO DE ENERGIA Y MINAS</v>
          </cell>
          <cell r="H162" t="str">
            <v>MINISTERIO DE ENERGIA Y MINAS</v>
          </cell>
          <cell r="I162" t="str">
            <v>0222010002</v>
          </cell>
          <cell r="J162" t="str">
            <v>0002</v>
          </cell>
          <cell r="K162" t="str">
            <v>0002 - DIRECCION GENERAL DE MINERIA</v>
          </cell>
        </row>
        <row r="163">
          <cell r="B163" t="str">
            <v>0222</v>
          </cell>
          <cell r="C163" t="str">
            <v>0222 - MINISTERIO DE ENERGIA Y MINAS</v>
          </cell>
          <cell r="D163" t="str">
            <v>MINISTERIO DE ENERGIA Y MINAS</v>
          </cell>
          <cell r="E163" t="str">
            <v>022201</v>
          </cell>
          <cell r="F163" t="str">
            <v>01</v>
          </cell>
          <cell r="G163" t="str">
            <v>01 - MINISTERIO DE ENERGIA Y MINAS</v>
          </cell>
          <cell r="H163" t="str">
            <v>MINISTERIO DE ENERGIA Y MINAS</v>
          </cell>
          <cell r="I163" t="str">
            <v>0222010004</v>
          </cell>
          <cell r="J163" t="str">
            <v>0004</v>
          </cell>
          <cell r="K163" t="str">
            <v>0004 - REMEDIACION AMBIENTAL MINA PUEBLO VIEJO</v>
          </cell>
        </row>
        <row r="164">
          <cell r="B164" t="str">
            <v>0301</v>
          </cell>
          <cell r="C164" t="str">
            <v>0301 - PODER JUDICIAL</v>
          </cell>
          <cell r="D164" t="str">
            <v>PODER JUDICIAL</v>
          </cell>
          <cell r="E164" t="str">
            <v>030101</v>
          </cell>
          <cell r="F164" t="str">
            <v>01</v>
          </cell>
          <cell r="G164" t="str">
            <v>01 - PODER JUDICIAL</v>
          </cell>
          <cell r="H164" t="str">
            <v>PODER JUDICIAL</v>
          </cell>
          <cell r="I164" t="str">
            <v>0301010001</v>
          </cell>
          <cell r="J164" t="str">
            <v>0001</v>
          </cell>
          <cell r="K164" t="str">
            <v>0001 - CONSEJO DEL PODER JUDICIAL</v>
          </cell>
        </row>
        <row r="165">
          <cell r="B165" t="str">
            <v>0401</v>
          </cell>
          <cell r="C165" t="str">
            <v>0401 - JUNTA CENTRAL ELECTORAL</v>
          </cell>
          <cell r="D165" t="str">
            <v>JUNTA CENTRAL ELECTORAL</v>
          </cell>
          <cell r="E165" t="str">
            <v>040101</v>
          </cell>
          <cell r="F165" t="str">
            <v>01</v>
          </cell>
          <cell r="G165" t="str">
            <v>01 - JUNTA CENTRAL ELECTORAL</v>
          </cell>
          <cell r="H165" t="str">
            <v>JUNTA CENTRAL ELECTORAL</v>
          </cell>
          <cell r="I165" t="str">
            <v>0401010001</v>
          </cell>
          <cell r="J165" t="str">
            <v>0001</v>
          </cell>
          <cell r="K165" t="str">
            <v>0001 - JUNTA CENTRAL ELECTORAL</v>
          </cell>
        </row>
        <row r="166">
          <cell r="B166" t="str">
            <v>0402</v>
          </cell>
          <cell r="C166" t="str">
            <v>0402 - CÁMARA DE CUENTAS</v>
          </cell>
          <cell r="D166" t="str">
            <v>CÁMARA DE CUENTAS</v>
          </cell>
          <cell r="E166" t="str">
            <v>040201</v>
          </cell>
          <cell r="F166" t="str">
            <v>01</v>
          </cell>
          <cell r="G166" t="str">
            <v>01 - CAMARA DE CUENTAS</v>
          </cell>
          <cell r="H166" t="str">
            <v>CAMARA DE CUENTAS</v>
          </cell>
          <cell r="I166" t="str">
            <v>0402010001</v>
          </cell>
          <cell r="J166" t="str">
            <v>0001</v>
          </cell>
          <cell r="K166" t="str">
            <v>0001 - CAMARA DE CUENTAS DE LA REPUBLICA DOMINICANA</v>
          </cell>
        </row>
        <row r="167">
          <cell r="B167" t="str">
            <v>0403</v>
          </cell>
          <cell r="C167" t="str">
            <v>0403 - TRIBUNAL CONSTITUCIONAL</v>
          </cell>
          <cell r="D167" t="str">
            <v>TRIBUNAL CONSTITUCIONAL</v>
          </cell>
          <cell r="E167" t="str">
            <v>040301</v>
          </cell>
          <cell r="F167" t="str">
            <v>01</v>
          </cell>
          <cell r="G167" t="str">
            <v>01 - TRIBUNAL CONSTITUCIONAL</v>
          </cell>
          <cell r="H167" t="str">
            <v>TRIBUNAL CONSTITUCIONAL</v>
          </cell>
          <cell r="I167" t="str">
            <v>0403010001</v>
          </cell>
          <cell r="J167" t="str">
            <v>0001</v>
          </cell>
          <cell r="K167" t="str">
            <v>0001 - TRIBUNAL CONSTITUCIONAL</v>
          </cell>
        </row>
        <row r="168">
          <cell r="B168" t="str">
            <v>0404</v>
          </cell>
          <cell r="C168" t="str">
            <v>0404 - DEFENSOR DEL PUEBLO</v>
          </cell>
          <cell r="D168" t="str">
            <v>DEFENSOR DEL PUEBLO</v>
          </cell>
          <cell r="E168" t="str">
            <v>040401</v>
          </cell>
          <cell r="F168" t="str">
            <v>01</v>
          </cell>
          <cell r="G168" t="str">
            <v>01 - DEFENSOR DEL PUEBLO</v>
          </cell>
          <cell r="H168" t="str">
            <v>DEFENSOR DEL PUEBLO</v>
          </cell>
          <cell r="I168" t="str">
            <v>0404010001</v>
          </cell>
          <cell r="J168" t="str">
            <v>0001</v>
          </cell>
          <cell r="K168" t="str">
            <v>0001 - DEFENSOR DEL PUEBLO</v>
          </cell>
        </row>
        <row r="169">
          <cell r="B169" t="str">
            <v>0405</v>
          </cell>
          <cell r="C169" t="str">
            <v>0405 - TRIBUNAL SUPERIOR  ELECTORAL ( TSE)</v>
          </cell>
          <cell r="D169" t="str">
            <v>TRIBUNAL SUPERIOR  ELECTORAL ( TSE)</v>
          </cell>
          <cell r="E169" t="str">
            <v>040501</v>
          </cell>
          <cell r="F169" t="str">
            <v>01</v>
          </cell>
          <cell r="G169" t="str">
            <v>01 - TRIBUNAL SUPERIOR  ELECTORAL ( TSE)</v>
          </cell>
          <cell r="H169" t="str">
            <v>TRIBUNAL SUPERIOR  ELECTORAL ( TSE)</v>
          </cell>
          <cell r="I169" t="str">
            <v>0405010001</v>
          </cell>
          <cell r="J169" t="str">
            <v>0001</v>
          </cell>
          <cell r="K169" t="str">
            <v>0001 - TRIBUNAL SUPERIOR  ELECTORAL TSE</v>
          </cell>
        </row>
        <row r="170">
          <cell r="B170" t="str">
            <v>5001</v>
          </cell>
          <cell r="C170" t="str">
            <v>5001 - BANCO AGRICOLA DE LA REPUBLICA DOMINICANA</v>
          </cell>
          <cell r="D170" t="str">
            <v>BANCO AGRICOLA DE LA REPUBLICA DOMINICANA</v>
          </cell>
          <cell r="E170" t="str">
            <v>500101</v>
          </cell>
          <cell r="F170" t="str">
            <v>01</v>
          </cell>
          <cell r="G170" t="str">
            <v>01 - BANCO AGRICOLA DE LA REPUBLICA DOMINICANA</v>
          </cell>
          <cell r="H170" t="str">
            <v>BANCO AGRICOLA DE LA REPUBLICA DOMINICANA</v>
          </cell>
          <cell r="I170" t="str">
            <v>5001010001</v>
          </cell>
          <cell r="J170" t="str">
            <v>0001</v>
          </cell>
          <cell r="K170" t="str">
            <v>0001 - BANCO AGRICOLA  DE LA REPUBLICA DOMINICANA</v>
          </cell>
        </row>
        <row r="171">
          <cell r="B171" t="str">
            <v>5002</v>
          </cell>
          <cell r="C171" t="str">
            <v>5002 - BANCO CENTRAL DE LA REPÚBLICA DOMINICANA</v>
          </cell>
          <cell r="D171" t="str">
            <v>BANCO CENTRAL DE LA REPÚBLICA DOMINICANA</v>
          </cell>
          <cell r="E171" t="str">
            <v>500201</v>
          </cell>
          <cell r="F171" t="str">
            <v>01</v>
          </cell>
          <cell r="G171" t="str">
            <v>01 - BANCO CENTRAL DE LA REPÚBLICA DOMINICANA</v>
          </cell>
          <cell r="H171" t="str">
            <v>BANCO CENTRAL DE LA REPÚBLICA DOMINICANA</v>
          </cell>
          <cell r="I171" t="str">
            <v>5002010001</v>
          </cell>
          <cell r="J171" t="str">
            <v>0001</v>
          </cell>
          <cell r="K171" t="str">
            <v>0001 - BANCO CENTRAL DE LA REPÚBLICA DOMINICANA</v>
          </cell>
        </row>
        <row r="172">
          <cell r="B172" t="str">
            <v>5003</v>
          </cell>
          <cell r="C172" t="str">
            <v>5003 - BANCO NACIONAL DE LAS EXPORTACIONES (BANDEX)</v>
          </cell>
          <cell r="D172" t="str">
            <v>BANCO NACIONAL DE LAS EXPORTACIONES (BANDEX)</v>
          </cell>
          <cell r="E172" t="str">
            <v>500301</v>
          </cell>
          <cell r="F172" t="str">
            <v>01</v>
          </cell>
          <cell r="G172" t="str">
            <v>01 - BANCO NACIONAL DE LAS EXPORTACIONES (BANDEX)</v>
          </cell>
          <cell r="H172" t="str">
            <v>BANCO NACIONAL DE LAS EXPORTACIONES (BANDEX)</v>
          </cell>
          <cell r="I172" t="str">
            <v>5003010001</v>
          </cell>
          <cell r="J172" t="str">
            <v>0001</v>
          </cell>
          <cell r="K172" t="str">
            <v>0001 - BANCO NACIONAL DE LAS EXPORTACIONES (BANDEX)</v>
          </cell>
        </row>
        <row r="173">
          <cell r="B173" t="str">
            <v>5004</v>
          </cell>
          <cell r="C173" t="str">
            <v>5004 - BANCO DE RESERVAS DE LA REPUBLICA DOMINICANA</v>
          </cell>
          <cell r="D173" t="str">
            <v>BANCO DE RESERVAS DE LA REPUBLICA DOMINICANA</v>
          </cell>
          <cell r="E173" t="str">
            <v>500401</v>
          </cell>
          <cell r="F173" t="str">
            <v>01</v>
          </cell>
          <cell r="G173" t="str">
            <v>01 - BANCO DE RESERVAS DE LA REPUBLICA DOMINICANA</v>
          </cell>
          <cell r="H173" t="str">
            <v>BANCO DE RESERVAS DE LA REPUBLICA DOMINICANA</v>
          </cell>
          <cell r="I173" t="str">
            <v>5004010001</v>
          </cell>
          <cell r="J173" t="str">
            <v>0001</v>
          </cell>
          <cell r="K173" t="str">
            <v>0001 - BANCO DE RESERVAS DE LA REPUBLICA DOMINICANA</v>
          </cell>
        </row>
        <row r="174">
          <cell r="B174" t="str">
            <v>5005</v>
          </cell>
          <cell r="C174" t="str">
            <v>5005 - CAJA DE AHORROS PARA OBREROS Y MONTE DE PIEDAD</v>
          </cell>
          <cell r="D174" t="str">
            <v>CAJA DE AHORROS PARA OBREROS Y MONTE DE PIEDAD</v>
          </cell>
          <cell r="E174" t="str">
            <v>500501</v>
          </cell>
          <cell r="F174" t="str">
            <v>01</v>
          </cell>
          <cell r="G174" t="str">
            <v>01 - CAJAS DE AHORROS PARA OBREROS Y MONTE DE PIEDAD</v>
          </cell>
          <cell r="H174" t="str">
            <v>CAJAS DE AHORROS PARA OBREROS Y MONTE DE PIEDAD</v>
          </cell>
          <cell r="I174" t="str">
            <v>5005010001</v>
          </cell>
          <cell r="J174" t="str">
            <v>0001</v>
          </cell>
          <cell r="K174" t="str">
            <v>0001 - CAJAS DE AHORROS PARA OBREROS Y MONTE DE PIEDAD</v>
          </cell>
        </row>
        <row r="175">
          <cell r="B175" t="str">
            <v>5006</v>
          </cell>
          <cell r="C175" t="str">
            <v>5006 - CENTRO DE DESARROLLO Y COMPETITIVIDAD INDUSTRIAL (PROINDUSTRIA)</v>
          </cell>
          <cell r="D175" t="str">
            <v>CENTRO DE DESARROLLO Y COMPETITIVIDAD INDUSTRIAL (PROINDUSTRIA)</v>
          </cell>
          <cell r="E175" t="str">
            <v>500601</v>
          </cell>
          <cell r="F175" t="str">
            <v>01</v>
          </cell>
          <cell r="G175" t="str">
            <v>01 - CENTRO DE DESARROLLO Y COMPETITIVIDAD INDUSTRIAL (PROINDUSTRIA)</v>
          </cell>
          <cell r="H175" t="str">
            <v>CENTRO DE DESARROLLO Y COMPETITIVIDAD INDUSTRIAL (PROINDUSTRIA)</v>
          </cell>
          <cell r="I175" t="str">
            <v>5006010001</v>
          </cell>
          <cell r="J175" t="str">
            <v>0001</v>
          </cell>
          <cell r="K175" t="str">
            <v>0001 - CENTRO DE DESARROLLO Y COMPETITIVIDAD INDUSTRIAL (PRO-INDUSTRIA)</v>
          </cell>
        </row>
        <row r="176">
          <cell r="B176" t="str">
            <v>5007</v>
          </cell>
          <cell r="C176" t="str">
            <v>5007 - CONS. NAC. PROM. Y APOYO A LA MICRO, PEQ. Y MEDIANA EMPRESA-PROMIPYME</v>
          </cell>
          <cell r="D176" t="str">
            <v>CONS. NAC. PROM. Y APOYO A LA MICRO, PEQ. Y MEDIANA EMPRESA-PROMIPYME</v>
          </cell>
          <cell r="E176" t="str">
            <v>500701</v>
          </cell>
          <cell r="F176" t="str">
            <v>01</v>
          </cell>
          <cell r="G176" t="str">
            <v>01 - CONSEJO NAC. DE PROM. Y APOYO A LA  MICRO, PEQ. Y MED. EMP. PROMIPYME</v>
          </cell>
          <cell r="H176" t="str">
            <v>CONSEJO NAC. DE PROM. Y APOYO A LA  MICRO, PEQ. Y MED. EMP. PROMIPYME</v>
          </cell>
          <cell r="I176" t="str">
            <v>5007010001</v>
          </cell>
          <cell r="J176" t="str">
            <v>0001</v>
          </cell>
          <cell r="K176" t="str">
            <v>0001 - CONS. NAC. DE PROM Y AP. A LA MIC. PEQ. Y MED EMPRESAS</v>
          </cell>
        </row>
        <row r="177">
          <cell r="B177" t="str">
            <v>5008</v>
          </cell>
          <cell r="C177" t="str">
            <v>5008 - SUPERINTENDENCIA DEL MERCADO DE VALORES</v>
          </cell>
          <cell r="D177" t="str">
            <v>SUPERINTENDENCIA DEL MERCADO DE VALORES</v>
          </cell>
          <cell r="E177" t="str">
            <v>500801</v>
          </cell>
          <cell r="F177" t="str">
            <v>01</v>
          </cell>
          <cell r="G177" t="str">
            <v>01 - SUPERINTENDENCIA DEL MERCADO DE VALORES</v>
          </cell>
          <cell r="H177" t="str">
            <v>SUPERINTENDENCIA DEL MERCADO DE VALORES</v>
          </cell>
          <cell r="I177" t="str">
            <v>5008010001</v>
          </cell>
          <cell r="J177" t="str">
            <v>0001</v>
          </cell>
          <cell r="K177" t="str">
            <v>0001 - SUPERINTENDENCIA DEL MERCADO DE VALORES</v>
          </cell>
        </row>
        <row r="178">
          <cell r="B178" t="str">
            <v>5102</v>
          </cell>
          <cell r="C178" t="str">
            <v>5102 - CENTRO DE EXPORTACIONES E INVERSIONES DE LA REP. DOM.</v>
          </cell>
          <cell r="D178" t="str">
            <v>CENTRO DE EXPORTACIONES E INVERSIONES DE LA REP. DOM.</v>
          </cell>
          <cell r="E178" t="str">
            <v>510201</v>
          </cell>
          <cell r="F178" t="str">
            <v>01</v>
          </cell>
          <cell r="G178" t="str">
            <v>01 - CENTRO DE EXPORTACION E INVERSION DE LA REPUBLICA DOMINICANA</v>
          </cell>
          <cell r="H178" t="str">
            <v>CENTRO DE EXPORTACION E INVERSION DE LA REPUBLICA DOMINICANA</v>
          </cell>
          <cell r="I178" t="str">
            <v>5102010001</v>
          </cell>
          <cell r="J178" t="str">
            <v>0001</v>
          </cell>
          <cell r="K178" t="str">
            <v>0001 - CENTRO DE EXPORTACION E INVERSION DE LA REPUBLICA DOMINICANA</v>
          </cell>
        </row>
        <row r="179">
          <cell r="B179" t="str">
            <v>5103</v>
          </cell>
          <cell r="C179" t="str">
            <v>5103 - CONSEJO NACIONAL DE POBLACIÓN Y FAMILIA</v>
          </cell>
          <cell r="D179" t="str">
            <v>CONSEJO NACIONAL DE POBLACIÓN Y FAMILIA</v>
          </cell>
          <cell r="E179" t="str">
            <v>510301</v>
          </cell>
          <cell r="F179" t="str">
            <v>01</v>
          </cell>
          <cell r="G179" t="str">
            <v>01 - CONSEJO NACIONAL DE POBLACION Y FAMILIA</v>
          </cell>
          <cell r="H179" t="str">
            <v>CONSEJO NACIONAL DE POBLACION Y FAMILIA</v>
          </cell>
          <cell r="I179" t="str">
            <v>5103010001</v>
          </cell>
          <cell r="J179" t="str">
            <v>0001</v>
          </cell>
          <cell r="K179" t="str">
            <v>0001 - CONSEJO NACIONAL DE POBLACION Y FAMILIA</v>
          </cell>
        </row>
        <row r="180">
          <cell r="B180" t="str">
            <v>5104</v>
          </cell>
          <cell r="C180" t="str">
            <v>5104 - DEPARTAMENTO AEROPORTUARIO</v>
          </cell>
          <cell r="D180" t="str">
            <v>DEPARTAMENTO AEROPORTUARIO</v>
          </cell>
          <cell r="E180" t="str">
            <v>510401</v>
          </cell>
          <cell r="F180" t="str">
            <v>01</v>
          </cell>
          <cell r="G180" t="str">
            <v>01 - DEPARTAMENTO AEROPORTUARIO</v>
          </cell>
          <cell r="H180" t="str">
            <v>DEPARTAMENTO AEROPORTUARIO</v>
          </cell>
          <cell r="I180" t="str">
            <v>5104010001</v>
          </cell>
          <cell r="J180" t="str">
            <v>0001</v>
          </cell>
          <cell r="K180" t="str">
            <v>0001 - DEPARTAMENTO AEROPORTUARIO</v>
          </cell>
        </row>
        <row r="181">
          <cell r="B181" t="str">
            <v>5108</v>
          </cell>
          <cell r="C181" t="str">
            <v>5108 - CRUZ ROJA DOMINICANA</v>
          </cell>
          <cell r="D181" t="str">
            <v>CRUZ ROJA DOMINICANA</v>
          </cell>
          <cell r="E181" t="str">
            <v>510801</v>
          </cell>
          <cell r="F181" t="str">
            <v>01</v>
          </cell>
          <cell r="G181" t="str">
            <v>01 - CRUZ ROJA DOMINICANA</v>
          </cell>
          <cell r="H181" t="str">
            <v>CRUZ ROJA DOMINICANA</v>
          </cell>
          <cell r="I181" t="str">
            <v>5108010001</v>
          </cell>
          <cell r="J181" t="str">
            <v>0001</v>
          </cell>
          <cell r="K181" t="str">
            <v>0001 - CRUZ ROJA DOMINICANA</v>
          </cell>
        </row>
        <row r="182">
          <cell r="B182" t="str">
            <v>5109</v>
          </cell>
          <cell r="C182" t="str">
            <v>5109 - DEFENSA CIVIL</v>
          </cell>
          <cell r="D182" t="str">
            <v>DEFENSA CIVIL</v>
          </cell>
          <cell r="E182" t="str">
            <v>510901</v>
          </cell>
          <cell r="F182" t="str">
            <v>01</v>
          </cell>
          <cell r="G182" t="str">
            <v>01 - DEFENSA CIVIL</v>
          </cell>
          <cell r="H182" t="str">
            <v>DEFENSA CIVIL</v>
          </cell>
          <cell r="I182" t="str">
            <v>5109010001</v>
          </cell>
          <cell r="J182" t="str">
            <v>0001</v>
          </cell>
          <cell r="K182" t="str">
            <v>0001 - DEFENSA CIVIL</v>
          </cell>
        </row>
        <row r="183">
          <cell r="B183" t="str">
            <v>5111</v>
          </cell>
          <cell r="C183" t="str">
            <v>5111 - INSTITUTO AGRARIO DOMINICANO</v>
          </cell>
          <cell r="D183" t="str">
            <v>INSTITUTO AGRARIO DOMINICANO</v>
          </cell>
          <cell r="E183" t="str">
            <v>511101</v>
          </cell>
          <cell r="F183" t="str">
            <v>01</v>
          </cell>
          <cell r="G183" t="str">
            <v>01 - INSTITUTO AGRARIO DOMINICANO</v>
          </cell>
          <cell r="H183" t="str">
            <v>INSTITUTO AGRARIO DOMINICANO</v>
          </cell>
          <cell r="I183" t="str">
            <v>5111010001</v>
          </cell>
          <cell r="J183" t="str">
            <v>0001</v>
          </cell>
          <cell r="K183" t="str">
            <v>0001 - INSTITUTO AGRARIO DOMINICANO</v>
          </cell>
        </row>
        <row r="184">
          <cell r="B184" t="str">
            <v>5112</v>
          </cell>
          <cell r="C184" t="str">
            <v>5112 - INSTITUTO AZUCARERO DOMINICANO</v>
          </cell>
          <cell r="D184" t="str">
            <v>INSTITUTO AZUCARERO DOMINICANO</v>
          </cell>
          <cell r="E184" t="str">
            <v>511201</v>
          </cell>
          <cell r="F184" t="str">
            <v>01</v>
          </cell>
          <cell r="G184" t="str">
            <v>01 - INSTITUTO AZUCARERO DOMINICANO</v>
          </cell>
          <cell r="H184" t="str">
            <v>INSTITUTO AZUCARERO DOMINICANO</v>
          </cell>
          <cell r="I184" t="str">
            <v>5112010001</v>
          </cell>
          <cell r="J184" t="str">
            <v>0001</v>
          </cell>
          <cell r="K184" t="str">
            <v>0001 - INSTITUTO AZUCARERO DOMINICANO</v>
          </cell>
        </row>
        <row r="185">
          <cell r="B185" t="str">
            <v>5114</v>
          </cell>
          <cell r="C185" t="str">
            <v>5114 - INSTITUTO PARA EL DESARROLLO DEL NOROESTE</v>
          </cell>
          <cell r="D185" t="str">
            <v>INSTITUTO PARA EL DESARROLLO DEL NOROESTE</v>
          </cell>
          <cell r="E185" t="str">
            <v>511401</v>
          </cell>
          <cell r="F185" t="str">
            <v>01</v>
          </cell>
          <cell r="G185" t="str">
            <v>01 - INSTITUTO PARA EL DESARROLLO DEL NOROESTE -INDENOR-</v>
          </cell>
          <cell r="H185" t="str">
            <v>INSTITUTO PARA EL DESARROLLO DEL NOROESTE -INDENOR-</v>
          </cell>
          <cell r="I185" t="str">
            <v>5114010001</v>
          </cell>
          <cell r="J185" t="str">
            <v>0001</v>
          </cell>
          <cell r="K185" t="str">
            <v>0001 - INSTITUTO PARA EL DESARROLLO DEL NOROESTE -INDENOR-</v>
          </cell>
        </row>
        <row r="186">
          <cell r="B186" t="str">
            <v>5118</v>
          </cell>
          <cell r="C186" t="str">
            <v>5118 - INSTITUTO NACIONAL DE RECURSOS HIDRAÚLICOS (INDRHI)</v>
          </cell>
          <cell r="D186" t="str">
            <v>INSTITUTO NACIONAL DE RECURSOS HIDRAÚLICOS (INDRHI)</v>
          </cell>
          <cell r="E186" t="str">
            <v>511801</v>
          </cell>
          <cell r="F186" t="str">
            <v>01</v>
          </cell>
          <cell r="G186" t="str">
            <v>01 - INSTITUTO NACIONAL DE RECURSOS HIDRAULICOS -INDRHI-</v>
          </cell>
          <cell r="H186" t="str">
            <v>INSTITUTO NACIONAL DE RECURSOS HIDRAULICOS -INDRHI-</v>
          </cell>
          <cell r="I186" t="str">
            <v>5118010001</v>
          </cell>
          <cell r="J186" t="str">
            <v>0001</v>
          </cell>
          <cell r="K186" t="str">
            <v>0001 - INSTITUTO NACIONAL DE RECURSOS HIDRAULICOS -INDRHI-</v>
          </cell>
        </row>
        <row r="187">
          <cell r="B187" t="str">
            <v>5119</v>
          </cell>
          <cell r="C187" t="str">
            <v>5119 - INSTITUTO PARA EL DESARROLLO DEL SUROESTE</v>
          </cell>
          <cell r="D187" t="str">
            <v>INSTITUTO PARA EL DESARROLLO DEL SUROESTE</v>
          </cell>
          <cell r="E187" t="str">
            <v>511901</v>
          </cell>
          <cell r="F187" t="str">
            <v>01</v>
          </cell>
          <cell r="G187" t="str">
            <v>01 - INSTITUTO PARA EL DESARROLLO DEL SUROESTE -INDESUR-</v>
          </cell>
          <cell r="H187" t="str">
            <v>INSTITUTO PARA EL DESARROLLO DEL SUROESTE -INDESUR-</v>
          </cell>
          <cell r="I187" t="str">
            <v>5119010001</v>
          </cell>
          <cell r="J187" t="str">
            <v>0001</v>
          </cell>
          <cell r="K187" t="str">
            <v>0001 - INSTITUTO PARA EL DESARROLLO DEL SUROESTE -INDESUR-</v>
          </cell>
        </row>
        <row r="188">
          <cell r="B188" t="str">
            <v>5120</v>
          </cell>
          <cell r="C188" t="str">
            <v>5120 - JARDÍN BOTÁNICO</v>
          </cell>
          <cell r="D188" t="str">
            <v>JARDÍN BOTÁNICO</v>
          </cell>
          <cell r="E188" t="str">
            <v>512001</v>
          </cell>
          <cell r="F188" t="str">
            <v>01</v>
          </cell>
          <cell r="G188" t="str">
            <v>01 - JARDIN BOTANICO NACIONAL</v>
          </cell>
          <cell r="H188" t="str">
            <v>JARDIN BOTANICO NACIONAL</v>
          </cell>
          <cell r="I188" t="str">
            <v>5120010001</v>
          </cell>
          <cell r="J188" t="str">
            <v>0001</v>
          </cell>
          <cell r="K188" t="str">
            <v>0001 - JARDIN BOTANICO NACIONAL</v>
          </cell>
        </row>
        <row r="189">
          <cell r="B189" t="str">
            <v>5121</v>
          </cell>
          <cell r="C189" t="str">
            <v>5121 - LIGA MUNICIPAL DOMINICANA</v>
          </cell>
          <cell r="D189" t="str">
            <v>LIGA MUNICIPAL DOMINICANA</v>
          </cell>
          <cell r="E189" t="str">
            <v>512101</v>
          </cell>
          <cell r="F189" t="str">
            <v>01</v>
          </cell>
          <cell r="G189" t="str">
            <v>01 - LIGA MUNICIPAL DOMINICANA</v>
          </cell>
          <cell r="H189" t="str">
            <v>LIGA MUNICIPAL DOMINICANA</v>
          </cell>
          <cell r="I189" t="str">
            <v>5121010001</v>
          </cell>
          <cell r="J189" t="str">
            <v>0001</v>
          </cell>
          <cell r="K189" t="str">
            <v>0001 - LIGA MUNICIPAL DOMINICANA</v>
          </cell>
        </row>
        <row r="190">
          <cell r="B190" t="str">
            <v>5127</v>
          </cell>
          <cell r="C190" t="str">
            <v>5127 - SUPERINTENDENCIA DE SEGUROS</v>
          </cell>
          <cell r="D190" t="str">
            <v>SUPERINTENDENCIA DE SEGUROS</v>
          </cell>
          <cell r="E190" t="str">
            <v>512701</v>
          </cell>
          <cell r="F190" t="str">
            <v>01</v>
          </cell>
          <cell r="G190" t="str">
            <v>01 - SUPERINTENDENCIA DE SEGUROS</v>
          </cell>
          <cell r="H190" t="str">
            <v>SUPERINTENDENCIA DE SEGUROS</v>
          </cell>
          <cell r="I190" t="str">
            <v>5127010001</v>
          </cell>
          <cell r="J190" t="str">
            <v>0001</v>
          </cell>
          <cell r="K190" t="str">
            <v>0001 - SUPERINTENDENCIA DE SEGUROS</v>
          </cell>
        </row>
        <row r="191">
          <cell r="B191" t="str">
            <v>5128</v>
          </cell>
          <cell r="C191" t="str">
            <v>5128 - UNIVERSIDAD AUTÓNOMA DE SANTO DOMINGO</v>
          </cell>
          <cell r="D191" t="str">
            <v>UNIVERSIDAD AUTÓNOMA DE SANTO DOMINGO</v>
          </cell>
          <cell r="E191" t="str">
            <v>512801</v>
          </cell>
          <cell r="F191" t="str">
            <v>01</v>
          </cell>
          <cell r="G191" t="str">
            <v>01 - UNIVERSIDAD AUTONOMA DE SANTO DOMINGO</v>
          </cell>
          <cell r="H191" t="str">
            <v>UNIVERSIDAD AUTONOMA DE SANTO DOMINGO</v>
          </cell>
          <cell r="I191" t="str">
            <v>5128010001</v>
          </cell>
          <cell r="J191" t="str">
            <v>0001</v>
          </cell>
          <cell r="K191" t="str">
            <v>0001 - UNIVERSIDAD AUTONOMA DE SANTO DOMINGO</v>
          </cell>
        </row>
        <row r="192">
          <cell r="B192" t="str">
            <v>5130</v>
          </cell>
          <cell r="C192" t="str">
            <v>5130 - PARQUE ZOOLÓGICO NACIONAL</v>
          </cell>
          <cell r="D192" t="str">
            <v>PARQUE ZOOLÓGICO NACIONAL</v>
          </cell>
          <cell r="E192" t="str">
            <v>513001</v>
          </cell>
          <cell r="F192" t="str">
            <v>01</v>
          </cell>
          <cell r="G192" t="str">
            <v>01 - PARQUE ZOOLOGICO NACIONAL</v>
          </cell>
          <cell r="H192" t="str">
            <v>PARQUE ZOOLOGICO NACIONAL</v>
          </cell>
          <cell r="I192" t="str">
            <v>5130010001</v>
          </cell>
          <cell r="J192" t="str">
            <v>0001</v>
          </cell>
          <cell r="K192" t="str">
            <v>0001 - PARQUE ZOOLOGICO NACIONAL</v>
          </cell>
        </row>
        <row r="193">
          <cell r="B193" t="str">
            <v>5131</v>
          </cell>
          <cell r="C193" t="str">
            <v>5131 - INSTITUTO DOMINICANO DE LAS TELECOMUNICACIONES</v>
          </cell>
          <cell r="D193" t="str">
            <v>INSTITUTO DOMINICANO DE LAS TELECOMUNICACIONES</v>
          </cell>
          <cell r="E193" t="str">
            <v>513101</v>
          </cell>
          <cell r="F193" t="str">
            <v>01</v>
          </cell>
          <cell r="G193" t="str">
            <v>01 - INSTITUTO DOMINICANO DE LA TELECOMUNICACIONES</v>
          </cell>
          <cell r="H193" t="str">
            <v>INSTITUTO DOMINICANO DE LA TELECOMUNICACIONES</v>
          </cell>
          <cell r="I193" t="str">
            <v>5131010001</v>
          </cell>
          <cell r="J193" t="str">
            <v>0001</v>
          </cell>
          <cell r="K193" t="str">
            <v>0001 - INSTITUTO DOMINICANO DE LA TELECOMUNICACIONES</v>
          </cell>
        </row>
        <row r="194">
          <cell r="B194" t="str">
            <v>5132</v>
          </cell>
          <cell r="C194" t="str">
            <v>5132 - INSTITUTO DOMINICANO DE INVESTIGACIONES AGROPECUARIAS Y FORESTALES</v>
          </cell>
          <cell r="D194" t="str">
            <v>INSTITUTO DOMINICANO DE INVESTIGACIONES AGROPECUARIAS Y FORESTALES</v>
          </cell>
          <cell r="E194" t="str">
            <v>513201</v>
          </cell>
          <cell r="F194" t="str">
            <v>01</v>
          </cell>
          <cell r="G194" t="str">
            <v>01 - INSTITUTO DOMINICANO DE INVESTIGACIONES AGROPECUARIAS Y FORESTALES</v>
          </cell>
          <cell r="H194" t="str">
            <v>INSTITUTO DOMINICANO DE INVESTIGACIONES AGROPECUARIAS Y FORESTALES</v>
          </cell>
          <cell r="I194" t="str">
            <v>5132010001</v>
          </cell>
          <cell r="J194" t="str">
            <v>0001</v>
          </cell>
          <cell r="K194" t="str">
            <v>0001 - INSTITUTO DOMINICANO DE INVESTIGACIONES AGROPECUARIAS Y FORESTALES</v>
          </cell>
        </row>
        <row r="195">
          <cell r="B195" t="str">
            <v>5133</v>
          </cell>
          <cell r="C195" t="str">
            <v>5133 - MUSEO DE HISTORIA NATURAL</v>
          </cell>
          <cell r="D195" t="str">
            <v>MUSEO DE HISTORIA NATURAL</v>
          </cell>
          <cell r="E195" t="str">
            <v>513301</v>
          </cell>
          <cell r="F195" t="str">
            <v>01</v>
          </cell>
          <cell r="G195" t="str">
            <v>01 - MUSEO DE HISTORIA NATURAL</v>
          </cell>
          <cell r="H195" t="str">
            <v>MUSEO DE HISTORIA NATURAL</v>
          </cell>
          <cell r="I195" t="str">
            <v>5133010001</v>
          </cell>
          <cell r="J195" t="str">
            <v>0001</v>
          </cell>
          <cell r="K195" t="str">
            <v>0001 - MUSEO DE HISTORIA NATURAL</v>
          </cell>
        </row>
        <row r="196">
          <cell r="B196" t="str">
            <v>5134</v>
          </cell>
          <cell r="C196" t="str">
            <v>5134 - ACUARIO NACIONAL</v>
          </cell>
          <cell r="D196" t="str">
            <v>ACUARIO NACIONAL</v>
          </cell>
          <cell r="E196" t="str">
            <v>513401</v>
          </cell>
          <cell r="F196" t="str">
            <v>01</v>
          </cell>
          <cell r="G196" t="str">
            <v>01 - ACUARIO NACIONAL</v>
          </cell>
          <cell r="H196" t="str">
            <v>ACUARIO NACIONAL</v>
          </cell>
          <cell r="I196" t="str">
            <v>5134010001</v>
          </cell>
          <cell r="J196" t="str">
            <v>0001</v>
          </cell>
          <cell r="K196" t="str">
            <v>0001 - ACUARIO NACIONAL</v>
          </cell>
        </row>
        <row r="197">
          <cell r="B197" t="str">
            <v>5135</v>
          </cell>
          <cell r="C197" t="str">
            <v>5135 - OFICINA NACIONAL DE PROPIEDAD INDUSTRIAL</v>
          </cell>
          <cell r="D197" t="str">
            <v>OFICINA NACIONAL DE PROPIEDAD INDUSTRIAL</v>
          </cell>
          <cell r="E197" t="str">
            <v>513501</v>
          </cell>
          <cell r="F197" t="str">
            <v>01</v>
          </cell>
          <cell r="G197" t="str">
            <v>01 - OFICINA NACIONAL DE LA PROPIEDAD INDUSTRIAL</v>
          </cell>
          <cell r="H197" t="str">
            <v>OFICINA NACIONAL DE LA PROPIEDAD INDUSTRIAL</v>
          </cell>
          <cell r="I197" t="str">
            <v>5135010001</v>
          </cell>
          <cell r="J197" t="str">
            <v>0001</v>
          </cell>
          <cell r="K197" t="str">
            <v>0001 - OFICINA NACIONAL DE LA PROPIEDAD INDUSTRIAL</v>
          </cell>
        </row>
        <row r="198">
          <cell r="B198" t="str">
            <v>5136</v>
          </cell>
          <cell r="C198" t="str">
            <v>5136 - INSTITUTO DOMINICANO DEL CAFÉ</v>
          </cell>
          <cell r="D198" t="str">
            <v>INSTITUTO DOMINICANO DEL CAFÉ</v>
          </cell>
          <cell r="E198" t="str">
            <v>513601</v>
          </cell>
          <cell r="F198" t="str">
            <v>01</v>
          </cell>
          <cell r="G198" t="str">
            <v>01 - INSTITUTO DOMINICANO DEL CAFÉ</v>
          </cell>
          <cell r="H198" t="str">
            <v>INSTITUTO DOMINICANO DEL CAFÉ</v>
          </cell>
          <cell r="I198" t="str">
            <v>5136010001</v>
          </cell>
          <cell r="J198" t="str">
            <v>0001</v>
          </cell>
          <cell r="K198" t="str">
            <v>0001 - INSTITUTO DOMINICANO DEL CAFÉ</v>
          </cell>
        </row>
        <row r="199">
          <cell r="B199" t="str">
            <v>5137</v>
          </cell>
          <cell r="C199" t="str">
            <v>5137 - INSTITUTO DUARTIANO</v>
          </cell>
          <cell r="D199" t="str">
            <v>INSTITUTO DUARTIANO</v>
          </cell>
          <cell r="E199" t="str">
            <v>513701</v>
          </cell>
          <cell r="F199" t="str">
            <v>01</v>
          </cell>
          <cell r="G199" t="str">
            <v>01 - INSTITUTO DUARTIANO</v>
          </cell>
          <cell r="H199" t="str">
            <v>INSTITUTO DUARTIANO</v>
          </cell>
          <cell r="I199" t="str">
            <v>5137010001</v>
          </cell>
          <cell r="J199" t="str">
            <v>0001</v>
          </cell>
          <cell r="K199" t="str">
            <v>0001 - INSTITUTO DUARTIANO</v>
          </cell>
        </row>
        <row r="200">
          <cell r="B200" t="str">
            <v>5138</v>
          </cell>
          <cell r="C200" t="str">
            <v>5138 - COMISIÓN NACIONAL DE ENERGÍA</v>
          </cell>
          <cell r="D200" t="str">
            <v>COMISIÓN NACIONAL DE ENERGÍA</v>
          </cell>
          <cell r="E200" t="str">
            <v>513801</v>
          </cell>
          <cell r="F200" t="str">
            <v>01</v>
          </cell>
          <cell r="G200" t="str">
            <v>01 - COMISION NACIONAL DE ENERGIA</v>
          </cell>
          <cell r="H200" t="str">
            <v>COMISION NACIONAL DE ENERGIA</v>
          </cell>
          <cell r="I200" t="str">
            <v>5138010001</v>
          </cell>
          <cell r="J200" t="str">
            <v>0001</v>
          </cell>
          <cell r="K200" t="str">
            <v>0001 - COMISION NACIONAL DE ENERGIA</v>
          </cell>
        </row>
        <row r="201">
          <cell r="B201" t="str">
            <v>5139</v>
          </cell>
          <cell r="C201" t="str">
            <v>5139 - SUPERINTENDENCIA DE ELECTRICIDAD</v>
          </cell>
          <cell r="D201" t="str">
            <v>SUPERINTENDENCIA DE ELECTRICIDAD</v>
          </cell>
          <cell r="E201" t="str">
            <v>513901</v>
          </cell>
          <cell r="F201" t="str">
            <v>01</v>
          </cell>
          <cell r="G201" t="str">
            <v>01 - SUPERINTENDENCIA DE ELECTRICIDAD</v>
          </cell>
          <cell r="H201" t="str">
            <v>SUPERINTENDENCIA DE ELECTRICIDAD</v>
          </cell>
          <cell r="I201" t="str">
            <v>5139010001</v>
          </cell>
          <cell r="J201" t="str">
            <v>0001</v>
          </cell>
          <cell r="K201" t="str">
            <v>0001 - SUPERINTENDENCIA DE ELECTRICIDAD</v>
          </cell>
        </row>
        <row r="202">
          <cell r="B202" t="str">
            <v>5140</v>
          </cell>
          <cell r="C202" t="str">
            <v>5140 - INSTITUTO DEL TABACO DE LA REPÚBLICA DOMINICANA</v>
          </cell>
          <cell r="D202" t="str">
            <v>INSTITUTO DEL TABACO DE LA REPÚBLICA DOMINICANA</v>
          </cell>
          <cell r="E202" t="str">
            <v>514001</v>
          </cell>
          <cell r="F202" t="str">
            <v>01</v>
          </cell>
          <cell r="G202" t="str">
            <v>01 - INSTITUTO DEL TABACO DE LA REPÚBLICA DOMINICANA</v>
          </cell>
          <cell r="H202" t="str">
            <v>INSTITUTO DEL TABACO DE LA REPÚBLICA DOMINICANA</v>
          </cell>
          <cell r="I202" t="str">
            <v>5140010001</v>
          </cell>
          <cell r="J202" t="str">
            <v>0001</v>
          </cell>
          <cell r="K202" t="str">
            <v>0001 - INSTITUTO DEL TABACO DE LA REPÚBLICA DOMINICANA</v>
          </cell>
        </row>
        <row r="203">
          <cell r="B203" t="str">
            <v>5142</v>
          </cell>
          <cell r="C203" t="str">
            <v>5142 - FONDO PATRIMONIAL DE LAS EMPRESAS REFORMADAS</v>
          </cell>
          <cell r="D203" t="str">
            <v>FONDO PATRIMONIAL DE LAS EMPRESAS REFORMADAS</v>
          </cell>
          <cell r="E203" t="str">
            <v>514201</v>
          </cell>
          <cell r="F203" t="str">
            <v>01</v>
          </cell>
          <cell r="G203" t="str">
            <v>01 - FONDO PATRIMONIAL DE EMPRESAS REFORMADAS</v>
          </cell>
          <cell r="H203" t="str">
            <v>FONDO PATRIMONIAL DE EMPRESAS REFORMADAS</v>
          </cell>
          <cell r="I203" t="str">
            <v>5142010001</v>
          </cell>
          <cell r="J203" t="str">
            <v>0001</v>
          </cell>
          <cell r="K203" t="str">
            <v>0001 - FONDO PATRIMONIAL DE EMPRESAS REFORMADAS</v>
          </cell>
        </row>
        <row r="204">
          <cell r="B204" t="str">
            <v>5143</v>
          </cell>
          <cell r="C204" t="str">
            <v>5143 - INSTITUTO DE DESARROLLO Y CRÉDITO COOPERATIVO</v>
          </cell>
          <cell r="D204" t="str">
            <v>INSTITUTO DE DESARROLLO Y CRÉDITO COOPERATIVO</v>
          </cell>
          <cell r="E204" t="str">
            <v>514301</v>
          </cell>
          <cell r="F204" t="str">
            <v>01</v>
          </cell>
          <cell r="G204" t="str">
            <v>01 - INSTITUTO DE DESARROLLO Y CREDITO COOPERATIVO</v>
          </cell>
          <cell r="H204" t="str">
            <v>INSTITUTO DE DESARROLLO Y CREDITO COOPERATIVO</v>
          </cell>
          <cell r="I204" t="str">
            <v>5143010001</v>
          </cell>
          <cell r="J204" t="str">
            <v>0001</v>
          </cell>
          <cell r="K204" t="str">
            <v>0001 - INSTITUTO DE DESARROLLO Y CREDITO COOPERATIVO</v>
          </cell>
        </row>
        <row r="205">
          <cell r="B205" t="str">
            <v>5144</v>
          </cell>
          <cell r="C205" t="str">
            <v>5144 - FONDO ESPECIAL PARA EL DESARROLLO AGROPECUARIO</v>
          </cell>
          <cell r="D205" t="str">
            <v>FONDO ESPECIAL PARA EL DESARROLLO AGROPECUARIO</v>
          </cell>
          <cell r="E205" t="str">
            <v>514401</v>
          </cell>
          <cell r="F205" t="str">
            <v>01</v>
          </cell>
          <cell r="G205" t="str">
            <v>01 - FONDO ESPECIAL PARA EL DESARROLLO AGROPECUARIO</v>
          </cell>
          <cell r="H205" t="str">
            <v>FONDO ESPECIAL PARA EL DESARROLLO AGROPECUARIO</v>
          </cell>
          <cell r="I205" t="str">
            <v>5144010001</v>
          </cell>
          <cell r="J205" t="str">
            <v>0001</v>
          </cell>
          <cell r="K205" t="str">
            <v>0001 - FONDO ESPECIAL PARA EL DESARROLLO AGROPECUARIO</v>
          </cell>
        </row>
        <row r="206">
          <cell r="B206" t="str">
            <v>5147</v>
          </cell>
          <cell r="C206" t="str">
            <v>5147 - INSTITUTO NACIONAL DE LA UVA</v>
          </cell>
          <cell r="D206" t="str">
            <v>INSTITUTO NACIONAL DE LA UVA</v>
          </cell>
          <cell r="E206" t="str">
            <v>514701</v>
          </cell>
          <cell r="F206" t="str">
            <v>01</v>
          </cell>
          <cell r="G206" t="str">
            <v>01 - INSTITUTO NACIONAL DE LA UVA</v>
          </cell>
          <cell r="H206" t="str">
            <v>INSTITUTO NACIONAL DE LA UVA</v>
          </cell>
          <cell r="I206" t="str">
            <v>5147010001</v>
          </cell>
          <cell r="J206" t="str">
            <v>0001</v>
          </cell>
          <cell r="K206" t="str">
            <v>0001 - INSTITUTO NACIONAL DE LA UVA</v>
          </cell>
        </row>
        <row r="207">
          <cell r="B207" t="str">
            <v>5150</v>
          </cell>
          <cell r="C207" t="str">
            <v>5150 - CONSEJO NACIONAL DE ZONAS FRANCAS</v>
          </cell>
          <cell r="D207" t="str">
            <v>CONSEJO NACIONAL DE ZONAS FRANCAS</v>
          </cell>
          <cell r="E207" t="str">
            <v>515001</v>
          </cell>
          <cell r="F207" t="str">
            <v>01</v>
          </cell>
          <cell r="G207" t="str">
            <v>01 - CONSEJO NACIONAL DE ZONAS FRANCAS</v>
          </cell>
          <cell r="H207" t="str">
            <v>CONSEJO NACIONAL DE ZONAS FRANCAS</v>
          </cell>
          <cell r="I207" t="str">
            <v>5150010001</v>
          </cell>
          <cell r="J207" t="str">
            <v>0001</v>
          </cell>
          <cell r="K207" t="str">
            <v>0001 - CONSEJO NACIONAL DE ZONAS FRANCAS</v>
          </cell>
        </row>
        <row r="208">
          <cell r="B208" t="str">
            <v>5151</v>
          </cell>
          <cell r="C208" t="str">
            <v>5151 - CONSEJO NACIONAL PARA LA NIÑEZ Y LA ADOLESCENCIA</v>
          </cell>
          <cell r="D208" t="str">
            <v>CONSEJO NACIONAL PARA LA NIÑEZ Y LA ADOLESCENCIA</v>
          </cell>
          <cell r="E208" t="str">
            <v>515101</v>
          </cell>
          <cell r="F208" t="str">
            <v>01</v>
          </cell>
          <cell r="G208" t="str">
            <v>01 - CONSEJO NACIONAL PARA LA NIÑEZ Y LA ADOLESCENCIA</v>
          </cell>
          <cell r="H208" t="str">
            <v>CONSEJO NACIONAL PARA LA NIÑEZ Y LA ADOLESCENCIA</v>
          </cell>
          <cell r="I208" t="str">
            <v>5151010001</v>
          </cell>
          <cell r="J208" t="str">
            <v>0001</v>
          </cell>
          <cell r="K208" t="str">
            <v>0001 - CONSEJO NACIONAL PARA LA NIÑEZ Y LA ADOLESCENCIA</v>
          </cell>
        </row>
        <row r="209">
          <cell r="B209" t="str">
            <v>5152</v>
          </cell>
          <cell r="C209" t="str">
            <v>5152 - CONSEJO NACIONAL DE ESTANCIAS INFANTILES</v>
          </cell>
          <cell r="D209" t="str">
            <v>CONSEJO NACIONAL DE ESTANCIAS INFANTILES</v>
          </cell>
          <cell r="E209" t="str">
            <v>515201</v>
          </cell>
          <cell r="F209" t="str">
            <v>01</v>
          </cell>
          <cell r="G209" t="str">
            <v>01 - CONSEJO NACIONAL DE ESTANCIAS INFANTILES</v>
          </cell>
          <cell r="H209" t="str">
            <v>CONSEJO NACIONAL DE ESTANCIAS INFANTILES</v>
          </cell>
          <cell r="I209" t="str">
            <v>5152010001</v>
          </cell>
          <cell r="J209" t="str">
            <v>0001</v>
          </cell>
          <cell r="K209" t="str">
            <v>0001 - CONSEJO NACIONAL DE ESTANCIAS INFANTILES</v>
          </cell>
        </row>
        <row r="210">
          <cell r="B210" t="str">
            <v>5154</v>
          </cell>
          <cell r="C210" t="str">
            <v>5154 - INSTITUTO DE INNOVACION EN BIOTECNOLOGIA E INDUSTRIAL (IIBI)</v>
          </cell>
          <cell r="D210" t="str">
            <v>INSTITUTO DE INNOVACION EN BIOTECNOLOGIA E INDUSTRIAL (IIBI)</v>
          </cell>
          <cell r="E210" t="str">
            <v>515401</v>
          </cell>
          <cell r="F210" t="str">
            <v>01</v>
          </cell>
          <cell r="G210" t="str">
            <v>01 - INSTITUTO NACIONAL DE INNOVACION EN BIOTECNOLOGIA E INDUSTRIA</v>
          </cell>
          <cell r="H210" t="str">
            <v>INSTITUTO NACIONAL DE INNOVACION EN BIOTECNOLOGIA E INDUSTRIA</v>
          </cell>
          <cell r="I210" t="str">
            <v>5154010001</v>
          </cell>
          <cell r="J210" t="str">
            <v>0001</v>
          </cell>
          <cell r="K210" t="str">
            <v>0001 - INSTITUTO  DE INNOVACION EN BIOTECNOLOGIA E INDUSTRIA</v>
          </cell>
        </row>
        <row r="211">
          <cell r="B211" t="str">
            <v>5155</v>
          </cell>
          <cell r="C211" t="str">
            <v>5155 - INSTITUTO DE FORMACIÓN TÉCNICO PROFESIONAL (INFOTEP)</v>
          </cell>
          <cell r="D211" t="str">
            <v>INSTITUTO DE FORMACIÓN TÉCNICO PROFESIONAL (INFOTEP)</v>
          </cell>
          <cell r="E211" t="str">
            <v>515501</v>
          </cell>
          <cell r="F211" t="str">
            <v>01</v>
          </cell>
          <cell r="G211" t="str">
            <v>01 - INSTITUTO NACIONAL DE FORMACION TECNICO PROFESIONAL - INFOTEP</v>
          </cell>
          <cell r="H211" t="str">
            <v>INSTITUTO NACIONAL DE FORMACION TECNICO PROFESIONAL - INFOTEP</v>
          </cell>
          <cell r="I211" t="str">
            <v>5155010001</v>
          </cell>
          <cell r="J211" t="str">
            <v>0001</v>
          </cell>
          <cell r="K211" t="str">
            <v>0001 - INSTITUTO NACIONAL DE FORMACION TECNICO PROFESIONAL - INFOTEP</v>
          </cell>
        </row>
        <row r="212">
          <cell r="B212" t="str">
            <v>5157</v>
          </cell>
          <cell r="C212" t="str">
            <v>5157 - CORPORACION DOMICANA DE EMPRESAS ESTATALES (CORDE</v>
          </cell>
          <cell r="D212" t="str">
            <v>CORPORACION DOMICANA DE EMPRESAS ESTATALES (CORDE</v>
          </cell>
          <cell r="E212" t="str">
            <v>515701</v>
          </cell>
          <cell r="F212" t="str">
            <v>01</v>
          </cell>
          <cell r="G212" t="str">
            <v>01 - CORPORACION DOMICANA DE EMPRESAS ESTATALES (CORDE)</v>
          </cell>
          <cell r="H212" t="str">
            <v>CORPORACION DOMICANA DE EMPRESAS ESTATALES (CORDE)</v>
          </cell>
          <cell r="I212" t="str">
            <v>5157010001</v>
          </cell>
          <cell r="J212" t="str">
            <v>0001</v>
          </cell>
          <cell r="K212" t="str">
            <v>0001 - CORPORACION DOMICANA DE EMPRESAS ESTATALES (CORDE</v>
          </cell>
        </row>
        <row r="213">
          <cell r="B213" t="str">
            <v>5158</v>
          </cell>
          <cell r="C213" t="str">
            <v>5158 - DIRECCION GENERAL DE ADUANAS</v>
          </cell>
          <cell r="D213" t="str">
            <v>DIRECCION GENERAL DE ADUANAS</v>
          </cell>
          <cell r="E213" t="str">
            <v>515801</v>
          </cell>
          <cell r="F213" t="str">
            <v>01</v>
          </cell>
          <cell r="G213" t="str">
            <v>01 - DIRECCION GENERAL DE ADUANAS</v>
          </cell>
          <cell r="H213" t="str">
            <v>DIRECCION GENERAL DE ADUANAS</v>
          </cell>
          <cell r="I213" t="str">
            <v>5158010001</v>
          </cell>
          <cell r="J213" t="str">
            <v>0001</v>
          </cell>
          <cell r="K213" t="str">
            <v>0001 - DIRECCION GENERAL DE ADUANAS</v>
          </cell>
        </row>
        <row r="214">
          <cell r="B214" t="str">
            <v>5159</v>
          </cell>
          <cell r="C214" t="str">
            <v>5159 - DIRECCION GENERAL DE IMPUESTOS INTERNOS</v>
          </cell>
          <cell r="D214" t="str">
            <v>DIRECCION GENERAL DE IMPUESTOS INTERNOS</v>
          </cell>
          <cell r="E214" t="str">
            <v>515901</v>
          </cell>
          <cell r="F214" t="str">
            <v>01</v>
          </cell>
          <cell r="G214" t="str">
            <v>01 - DIRECCION GENERAL DE IMPUESTOS INTERNOS</v>
          </cell>
          <cell r="H214" t="str">
            <v>DIRECCION GENERAL DE IMPUESTOS INTERNOS</v>
          </cell>
          <cell r="I214" t="str">
            <v>5159010001</v>
          </cell>
          <cell r="J214" t="str">
            <v>0001</v>
          </cell>
          <cell r="K214" t="str">
            <v>0001 - DIRECCION GENERAL DE IMPUESTOS INTERNOS</v>
          </cell>
        </row>
        <row r="215">
          <cell r="B215" t="str">
            <v>5161</v>
          </cell>
          <cell r="C215" t="str">
            <v>5161 - INSTITUTO DE PROTECCION DE LOS DERECHOS AL CONSUMIDOR</v>
          </cell>
          <cell r="D215" t="str">
            <v>INSTITUTO DE PROTECCION DE LOS DERECHOS AL CONSUMIDOR</v>
          </cell>
          <cell r="E215" t="str">
            <v>516101</v>
          </cell>
          <cell r="F215" t="str">
            <v>01</v>
          </cell>
          <cell r="G215" t="str">
            <v>01 - INSTITUTO NACIONAL DE PROTECCION DE LOS DERECHOS DEL CONSUMIDOR</v>
          </cell>
          <cell r="H215" t="str">
            <v>INSTITUTO NACIONAL DE PROTECCION DE LOS DERECHOS DEL CONSUMIDOR</v>
          </cell>
          <cell r="I215" t="str">
            <v>5161010001</v>
          </cell>
          <cell r="J215" t="str">
            <v>0001</v>
          </cell>
          <cell r="K215" t="str">
            <v>0001 - INSTITUTO NACIONAL DE PROTECCION DE LOS DERECHOS DEL CONSUMIDOR</v>
          </cell>
        </row>
        <row r="216">
          <cell r="B216" t="str">
            <v>5162</v>
          </cell>
          <cell r="C216" t="str">
            <v>5162 - INSTITUTO DOMINICANO DE AVIACION CIVIL</v>
          </cell>
          <cell r="D216" t="str">
            <v>INSTITUTO DOMINICANO DE AVIACION CIVIL</v>
          </cell>
          <cell r="E216" t="str">
            <v>516201</v>
          </cell>
          <cell r="F216" t="str">
            <v>01</v>
          </cell>
          <cell r="G216" t="str">
            <v>01 - INSTITUTO DOMINICANO DE AVIACION CIVIL</v>
          </cell>
          <cell r="H216" t="str">
            <v>INSTITUTO DOMINICANO DE AVIACION CIVIL</v>
          </cell>
          <cell r="I216" t="str">
            <v>5162010001</v>
          </cell>
          <cell r="J216" t="str">
            <v>0001</v>
          </cell>
          <cell r="K216" t="str">
            <v>0001 - INSTITUTO DOMINICANO DE AVIACION CIVIL</v>
          </cell>
        </row>
        <row r="217">
          <cell r="B217" t="str">
            <v>5163</v>
          </cell>
          <cell r="C217" t="str">
            <v>5163 - CONSEJO DOMINICANO DE PESCA Y ACUICULTURA</v>
          </cell>
          <cell r="D217" t="str">
            <v>CONSEJO DOMINICANO DE PESCA Y ACUICULTURA</v>
          </cell>
          <cell r="E217" t="str">
            <v>516301</v>
          </cell>
          <cell r="F217" t="str">
            <v>01</v>
          </cell>
          <cell r="G217" t="str">
            <v>01 - CONSEJO DOMINICANO DE PESCA Y ACUICULTURA</v>
          </cell>
          <cell r="H217" t="str">
            <v>CONSEJO DOMINICANO DE PESCA Y ACUICULTURA</v>
          </cell>
          <cell r="I217" t="str">
            <v>5163010001</v>
          </cell>
          <cell r="J217" t="str">
            <v>0001</v>
          </cell>
          <cell r="K217" t="str">
            <v>0001 - CONSEJO DOMINICANO DE PESCA Y ACUICULTURA</v>
          </cell>
        </row>
        <row r="218">
          <cell r="B218" t="str">
            <v>5164</v>
          </cell>
          <cell r="C218" t="str">
            <v>5164 - CONSEJO NAC. PARA LAS COMUNIDADES DOMINICANAS EN EL EXTERIOR (CONDEX)</v>
          </cell>
          <cell r="D218" t="str">
            <v>CONSEJO NAC. PARA LAS COMUNIDADES DOMINICANAS EN EL EXTERIOR (CONDEX)</v>
          </cell>
          <cell r="E218" t="str">
            <v>516401</v>
          </cell>
          <cell r="F218" t="str">
            <v>01</v>
          </cell>
          <cell r="G218" t="str">
            <v>01 - CONSEJO NAC. PARA LAS COMUNIDADES DOMINICANAS EN EL EXTERIOR (CONDEX)</v>
          </cell>
          <cell r="H218" t="str">
            <v>CONSEJO NAC. PARA LAS COMUNIDADES DOMINICANAS EN EL EXTERIOR (CONDEX)</v>
          </cell>
          <cell r="I218" t="str">
            <v>5164010001</v>
          </cell>
          <cell r="J218" t="str">
            <v>0001</v>
          </cell>
          <cell r="K218" t="str">
            <v>0001 - CONSEJO NAC. PARA LAS COMUNIDADES DOMINICANAS EN EL EXTERIOR (CONDEX)</v>
          </cell>
        </row>
        <row r="219">
          <cell r="B219" t="str">
            <v>5165</v>
          </cell>
          <cell r="C219" t="str">
            <v>5165 - COMISION REGULADORA DE PRACTICAS DESLEALES</v>
          </cell>
          <cell r="D219" t="str">
            <v>COMISION REGULADORA DE PRACTICAS DESLEALES</v>
          </cell>
          <cell r="E219" t="str">
            <v>516501</v>
          </cell>
          <cell r="F219" t="str">
            <v>01</v>
          </cell>
          <cell r="G219" t="str">
            <v>01 - COMISION REGULADORA DE PRACTICAS DESLEALES</v>
          </cell>
          <cell r="H219" t="str">
            <v>COMISION REGULADORA DE PRACTICAS DESLEALES</v>
          </cell>
          <cell r="I219" t="str">
            <v>5165010001</v>
          </cell>
          <cell r="J219" t="str">
            <v>0001</v>
          </cell>
          <cell r="K219" t="str">
            <v>0001 - COMISION REGULADORA DE PRACTICAS DESLEALES EN EL COMERCIO</v>
          </cell>
        </row>
        <row r="220">
          <cell r="B220" t="str">
            <v>5166</v>
          </cell>
          <cell r="C220" t="str">
            <v>5166 - COMISION NACIONAL DE DEFENSA DE LA COMPETENCIA</v>
          </cell>
          <cell r="D220" t="str">
            <v>COMISION NACIONAL DE DEFENSA DE LA COMPETENCIA</v>
          </cell>
          <cell r="E220" t="str">
            <v>516601</v>
          </cell>
          <cell r="F220" t="str">
            <v>01</v>
          </cell>
          <cell r="G220" t="str">
            <v>01 - COMISION NACIONAL DE DEFENSA DE LA COMPETENCIA</v>
          </cell>
          <cell r="H220" t="str">
            <v>COMISION NACIONAL DE DEFENSA DE LA COMPETENCIA</v>
          </cell>
          <cell r="I220" t="str">
            <v>5166010001</v>
          </cell>
          <cell r="J220" t="str">
            <v>0001</v>
          </cell>
          <cell r="K220" t="str">
            <v>0001 - COMISION NACIONAL  DE DEFENSA DE LA COMPETENCIA</v>
          </cell>
        </row>
        <row r="221">
          <cell r="B221" t="str">
            <v>5167</v>
          </cell>
          <cell r="C221" t="str">
            <v>5167 - OFICINA NACIONAL DE DEFENSA PUBLICA</v>
          </cell>
          <cell r="D221" t="str">
            <v>OFICINA NACIONAL DE DEFENSA PUBLICA</v>
          </cell>
          <cell r="E221" t="str">
            <v>516701</v>
          </cell>
          <cell r="F221" t="str">
            <v>01</v>
          </cell>
          <cell r="G221" t="str">
            <v>01 - OFICINA NACIONAL DE DEFENSA PUBLICA</v>
          </cell>
          <cell r="H221" t="str">
            <v>OFICINA NACIONAL DE DEFENSA PUBLICA</v>
          </cell>
          <cell r="I221" t="str">
            <v>5167010001</v>
          </cell>
          <cell r="J221" t="str">
            <v>0001</v>
          </cell>
          <cell r="K221" t="str">
            <v>0001 - OFICINA NACIONAL DE DEFENSA PUBLICA</v>
          </cell>
        </row>
        <row r="222">
          <cell r="B222" t="str">
            <v>5168</v>
          </cell>
          <cell r="C222" t="str">
            <v>5168 - ARCHIVO GENERAL DE LA NACIÓN</v>
          </cell>
          <cell r="D222" t="str">
            <v>ARCHIVO GENERAL DE LA NACIÓN</v>
          </cell>
          <cell r="E222" t="str">
            <v>516801</v>
          </cell>
          <cell r="F222" t="str">
            <v>01</v>
          </cell>
          <cell r="G222" t="str">
            <v>01 - ARCHIVO GENERAL DE LA NACION</v>
          </cell>
          <cell r="H222" t="str">
            <v>ARCHIVO GENERAL DE LA NACION</v>
          </cell>
          <cell r="I222" t="str">
            <v>5168010001</v>
          </cell>
          <cell r="J222" t="str">
            <v>0001</v>
          </cell>
          <cell r="K222" t="str">
            <v>0001 - ARCHIVO GENERAL DE LA NACION</v>
          </cell>
        </row>
        <row r="223">
          <cell r="B223" t="str">
            <v>5169</v>
          </cell>
          <cell r="C223" t="str">
            <v>5169 - DIRECCIÓN GENERAL DE CINE (DGCINE)</v>
          </cell>
          <cell r="D223" t="str">
            <v>DIRECCIÓN GENERAL DE CINE (DGCINE)</v>
          </cell>
          <cell r="E223" t="str">
            <v>516901</v>
          </cell>
          <cell r="F223" t="str">
            <v>01</v>
          </cell>
          <cell r="G223" t="str">
            <v>01 - DIRECCION GENERAL DE CINE (DGCINE)</v>
          </cell>
          <cell r="H223" t="str">
            <v>DIRECCION GENERAL DE CINE (DGCINE)</v>
          </cell>
          <cell r="I223" t="str">
            <v>5169010001</v>
          </cell>
          <cell r="J223" t="str">
            <v>0001</v>
          </cell>
          <cell r="K223" t="str">
            <v>0001 - DIRECCION GENERAL DE CINE (DGCINE)</v>
          </cell>
        </row>
        <row r="224">
          <cell r="B224" t="str">
            <v>5171</v>
          </cell>
          <cell r="C224" t="str">
            <v>5171 - INSTITUTO DOMINICANO PARA LA CALIDAD (INDOCAL)</v>
          </cell>
          <cell r="D224" t="str">
            <v>INSTITUTO DOMINICANO PARA LA CALIDAD (INDOCAL)</v>
          </cell>
          <cell r="E224" t="str">
            <v>517101</v>
          </cell>
          <cell r="F224" t="str">
            <v>01</v>
          </cell>
          <cell r="G224" t="str">
            <v>01 - INSTITUTO DOMINICANO PARA LA CALIDAD (INDOCAL)</v>
          </cell>
          <cell r="H224" t="str">
            <v>INSTITUTO DOMINICANO PARA LA CALIDAD (INDOCAL)</v>
          </cell>
          <cell r="I224" t="str">
            <v>5171010001</v>
          </cell>
          <cell r="J224" t="str">
            <v>0001</v>
          </cell>
          <cell r="K224" t="str">
            <v>0001 - INSTITUTO DOMINICANO PARA LA CALIDAD (INDOCAL)</v>
          </cell>
        </row>
        <row r="225">
          <cell r="B225" t="str">
            <v>5172</v>
          </cell>
          <cell r="C225" t="str">
            <v>5172 - ORGANISMO DOMINICANO DE ACREDITACION (ODAC)</v>
          </cell>
          <cell r="D225" t="str">
            <v>ORGANISMO DOMINICANO DE ACREDITACION (ODAC)</v>
          </cell>
          <cell r="E225" t="str">
            <v>517201</v>
          </cell>
          <cell r="F225" t="str">
            <v>01</v>
          </cell>
          <cell r="G225" t="str">
            <v>01 - ORGANISMO DOMINICANO DE ACREDITACION (ODAC)</v>
          </cell>
          <cell r="H225" t="str">
            <v>ORGANISMO DOMINICANO DE ACREDITACION (ODAC)</v>
          </cell>
          <cell r="I225" t="str">
            <v>5172010001</v>
          </cell>
          <cell r="J225" t="str">
            <v>0001</v>
          </cell>
          <cell r="K225" t="str">
            <v>0001 - ORGANISMO DOMINICANO DE ACREDITACION</v>
          </cell>
        </row>
        <row r="226">
          <cell r="B226" t="str">
            <v>5174</v>
          </cell>
          <cell r="C226" t="str">
            <v>5174 - MERCADOS DOMINICANOS DE ABASTO AGROPECUARIO</v>
          </cell>
          <cell r="D226" t="str">
            <v>MERCADOS DOMINICANOS DE ABASTO AGROPECUARIO</v>
          </cell>
          <cell r="E226" t="str">
            <v>517401</v>
          </cell>
          <cell r="F226" t="str">
            <v>01</v>
          </cell>
          <cell r="G226" t="str">
            <v>01 - MERCADOS DOMINICANOS DE ABASTO AGROPECUARIO</v>
          </cell>
          <cell r="H226" t="str">
            <v>MERCADOS DOMINICANOS DE ABASTO AGROPECUARIO</v>
          </cell>
          <cell r="I226" t="str">
            <v>5174010001</v>
          </cell>
          <cell r="J226" t="str">
            <v>0001</v>
          </cell>
          <cell r="K226" t="str">
            <v>0001 - MERCADOS DOMINICANOS DE ABASTO AGROPECUARIO</v>
          </cell>
        </row>
        <row r="227">
          <cell r="B227" t="str">
            <v>5175</v>
          </cell>
          <cell r="C227" t="str">
            <v>5175 - CONSEJO NACIONAL DE COMPETITIVIDAD</v>
          </cell>
          <cell r="D227" t="str">
            <v>CONSEJO NACIONAL DE COMPETITIVIDAD</v>
          </cell>
          <cell r="E227" t="str">
            <v>517501</v>
          </cell>
          <cell r="F227" t="str">
            <v>01</v>
          </cell>
          <cell r="G227" t="str">
            <v>01 - CONSEJO NACIONAL DE COMPETITIVIDAD</v>
          </cell>
          <cell r="H227" t="str">
            <v>CONSEJO NACIONAL DE COMPETITIVIDAD</v>
          </cell>
          <cell r="I227" t="str">
            <v>5175010001</v>
          </cell>
          <cell r="J227" t="str">
            <v>0001</v>
          </cell>
          <cell r="K227" t="str">
            <v>0001 - CONSEJO NACIONAL DE COMPETITIVIDAD</v>
          </cell>
        </row>
        <row r="228">
          <cell r="B228" t="str">
            <v>5176</v>
          </cell>
          <cell r="C228" t="str">
            <v>5176 - CONSEJO NACIONAL DE DISCAPACIDAD (CONADIS)</v>
          </cell>
          <cell r="D228" t="str">
            <v>CONSEJO NACIONAL DE DISCAPACIDAD (CONADIS)</v>
          </cell>
          <cell r="E228" t="str">
            <v>517601</v>
          </cell>
          <cell r="F228" t="str">
            <v>01</v>
          </cell>
          <cell r="G228" t="str">
            <v>01 - CONSEJO NACIONAL DE DISCAPACIDAD (CONADIS)</v>
          </cell>
          <cell r="H228" t="str">
            <v>CONSEJO NACIONAL DE DISCAPACIDAD (CONADIS)</v>
          </cell>
          <cell r="I228" t="str">
            <v>5176010001</v>
          </cell>
          <cell r="J228" t="str">
            <v>0001</v>
          </cell>
          <cell r="K228" t="str">
            <v>0001 - CONSEJO NACIONAL DE DISCAPACITADOS (CONADIS)</v>
          </cell>
        </row>
        <row r="229">
          <cell r="B229" t="str">
            <v>5177</v>
          </cell>
          <cell r="C229" t="str">
            <v>5177 - CONSEJO NAC. DE INVESTIGACIONES AGROPECUARIAS Y FORESTALES (CONIAF)</v>
          </cell>
          <cell r="D229" t="str">
            <v>CONSEJO NAC. DE INVESTIGACIONES AGROPECUARIAS Y FORESTALES (CONIAF)</v>
          </cell>
          <cell r="E229" t="str">
            <v>517701</v>
          </cell>
          <cell r="F229" t="str">
            <v>01</v>
          </cell>
          <cell r="G229" t="str">
            <v>01 - CONSEJO NACIONAL DE INVESTIGACIONES AGROPECUARIAS Y FORESTALES (CONIAF</v>
          </cell>
          <cell r="H229" t="str">
            <v>CONSEJO NACIONAL DE INVESTIGACIONES AGROPECUARIAS Y FORESTALES (CONIAF</v>
          </cell>
          <cell r="I229" t="str">
            <v>5177010001</v>
          </cell>
          <cell r="J229" t="str">
            <v>0001</v>
          </cell>
          <cell r="K229" t="str">
            <v>0001 - CONSEJO NACIONAL DE INVESTIGACIONES AGROPECUARIAS Y FORESTALES (CONIAF)</v>
          </cell>
        </row>
        <row r="230">
          <cell r="B230" t="str">
            <v>5178</v>
          </cell>
          <cell r="C230" t="str">
            <v>5178 - FONDO NACIONAL PARA EL MEDIO AMBIENTE Y RECURSOS NATURALES</v>
          </cell>
          <cell r="D230" t="str">
            <v>FONDO NACIONAL PARA EL MEDIO AMBIENTE Y RECURSOS NATURALES</v>
          </cell>
          <cell r="E230" t="str">
            <v>517801</v>
          </cell>
          <cell r="F230" t="str">
            <v>01</v>
          </cell>
          <cell r="G230" t="str">
            <v>01 - FONDO NACIONAL PARA EL MEDIO AMBIENTE Y RECURSOS NATURALES</v>
          </cell>
          <cell r="H230" t="str">
            <v>FONDO NACIONAL PARA EL MEDIO AMBIENTE Y RECURSOS NATURALES</v>
          </cell>
          <cell r="I230" t="str">
            <v>5178010001</v>
          </cell>
          <cell r="J230" t="str">
            <v>0001</v>
          </cell>
          <cell r="K230" t="str">
            <v>0001 - FONDO NACIONAL PARA EL MEDIO AMBIENTE Y RECURSOS NATURALES</v>
          </cell>
        </row>
        <row r="231">
          <cell r="B231" t="str">
            <v>5179</v>
          </cell>
          <cell r="C231" t="str">
            <v>5179 - SERVICIO GEOLOGICO NACIONAL</v>
          </cell>
          <cell r="D231" t="str">
            <v>SERVICIO GEOLOGICO NACIONAL</v>
          </cell>
          <cell r="E231" t="str">
            <v>517901</v>
          </cell>
          <cell r="F231" t="str">
            <v>01</v>
          </cell>
          <cell r="G231" t="str">
            <v>01 - SERVICIO GEOLOGICO NACIONAL</v>
          </cell>
          <cell r="H231" t="str">
            <v>SERVICIO GEOLOGICO NACIONAL</v>
          </cell>
          <cell r="I231" t="str">
            <v>5179010001</v>
          </cell>
          <cell r="J231" t="str">
            <v>0001</v>
          </cell>
          <cell r="K231" t="str">
            <v>0001 - SERVICIO GEOLOGICO NACIONAL</v>
          </cell>
        </row>
        <row r="232">
          <cell r="B232" t="str">
            <v>5180</v>
          </cell>
          <cell r="C232" t="str">
            <v>5180 - DIRECCION CENTRAL DEL SERVICIO NACIONAL DE SALUD</v>
          </cell>
          <cell r="D232" t="str">
            <v>DIRECCION CENTRAL DEL SERVICIO NACIONAL DE SALUD</v>
          </cell>
          <cell r="E232" t="str">
            <v>518001</v>
          </cell>
          <cell r="F232" t="str">
            <v>01</v>
          </cell>
          <cell r="G232" t="str">
            <v>01 - DIRECCION CENTRAL DEL SERVICIO NACIONAL DE SALUD</v>
          </cell>
          <cell r="H232" t="str">
            <v>DIRECCION CENTRAL DEL SERVICIO NACIONAL DE SALUD</v>
          </cell>
          <cell r="I232" t="str">
            <v>5180010001</v>
          </cell>
          <cell r="J232" t="str">
            <v>0001</v>
          </cell>
          <cell r="K232" t="str">
            <v>0001 - DIRECCIÓN CENTRAL DEL SERVICIO NACIONAL DE SALUD</v>
          </cell>
        </row>
        <row r="233">
          <cell r="B233" t="str">
            <v>5180</v>
          </cell>
          <cell r="C233" t="str">
            <v>5180 - DIRECCION CENTRAL DEL SERVICIO NACIONAL DE SALUD</v>
          </cell>
          <cell r="D233" t="str">
            <v>DIRECCION CENTRAL DEL SERVICIO NACIONAL DE SALUD</v>
          </cell>
          <cell r="E233" t="str">
            <v>518001</v>
          </cell>
          <cell r="F233" t="str">
            <v>01</v>
          </cell>
          <cell r="G233" t="str">
            <v>01 - DIRECCION CENTRAL DEL SERVICIO NACIONAL DE SALUD</v>
          </cell>
          <cell r="H233" t="str">
            <v>DIRECCION CENTRAL DEL SERVICIO NACIONAL DE SALUD</v>
          </cell>
          <cell r="I233" t="str">
            <v>5180010002</v>
          </cell>
          <cell r="J233" t="str">
            <v>0002</v>
          </cell>
          <cell r="K233" t="str">
            <v>0002 - HOSPITAL GENERAL DR. VINICIO CALVENTI</v>
          </cell>
        </row>
        <row r="234">
          <cell r="B234" t="str">
            <v>5180</v>
          </cell>
          <cell r="C234" t="str">
            <v>5180 - DIRECCION CENTRAL DEL SERVICIO NACIONAL DE SALUD</v>
          </cell>
          <cell r="D234" t="str">
            <v>DIRECCION CENTRAL DEL SERVICIO NACIONAL DE SALUD</v>
          </cell>
          <cell r="E234" t="str">
            <v>518001</v>
          </cell>
          <cell r="F234" t="str">
            <v>01</v>
          </cell>
          <cell r="G234" t="str">
            <v>01 - DIRECCION CENTRAL DEL SERVICIO NACIONAL DE SALUD</v>
          </cell>
          <cell r="H234" t="str">
            <v>DIRECCION CENTRAL DEL SERVICIO NACIONAL DE SALUD</v>
          </cell>
          <cell r="I234" t="str">
            <v>5180010004</v>
          </cell>
          <cell r="J234" t="str">
            <v>0004</v>
          </cell>
          <cell r="K234" t="str">
            <v>0004 - HOSPITAL REGIONAL DR. MARCELINO VELEZ SANTANA</v>
          </cell>
        </row>
        <row r="235">
          <cell r="B235" t="str">
            <v>5180</v>
          </cell>
          <cell r="C235" t="str">
            <v>5180 - DIRECCION CENTRAL DEL SERVICIO NACIONAL DE SALUD</v>
          </cell>
          <cell r="D235" t="str">
            <v>DIRECCION CENTRAL DEL SERVICIO NACIONAL DE SALUD</v>
          </cell>
          <cell r="E235" t="str">
            <v>518001</v>
          </cell>
          <cell r="F235" t="str">
            <v>01</v>
          </cell>
          <cell r="G235" t="str">
            <v>01 - DIRECCION CENTRAL DEL SERVICIO NACIONAL DE SALUD</v>
          </cell>
          <cell r="H235" t="str">
            <v>DIRECCION CENTRAL DEL SERVICIO NACIONAL DE SALUD</v>
          </cell>
          <cell r="I235" t="str">
            <v>5180010005</v>
          </cell>
          <cell r="J235" t="str">
            <v>0005</v>
          </cell>
          <cell r="K235" t="str">
            <v>0005 - HOSPITAL TRAUMATOLOGICO QUIRURGICO PROFESOR JUAN BOSCH</v>
          </cell>
        </row>
        <row r="236">
          <cell r="B236" t="str">
            <v>5180</v>
          </cell>
          <cell r="C236" t="str">
            <v>5180 - DIRECCION CENTRAL DEL SERVICIO NACIONAL DE SALUD</v>
          </cell>
          <cell r="D236" t="str">
            <v>DIRECCION CENTRAL DEL SERVICIO NACIONAL DE SALUD</v>
          </cell>
          <cell r="E236" t="str">
            <v>518001</v>
          </cell>
          <cell r="F236" t="str">
            <v>01</v>
          </cell>
          <cell r="G236" t="str">
            <v>01 - DIRECCION CENTRAL DEL SERVICIO NACIONAL DE SALUD</v>
          </cell>
          <cell r="H236" t="str">
            <v>DIRECCION CENTRAL DEL SERVICIO NACIONAL DE SALUD</v>
          </cell>
          <cell r="I236" t="str">
            <v>5180010006</v>
          </cell>
          <cell r="J236" t="str">
            <v>0006</v>
          </cell>
          <cell r="K236" t="str">
            <v>0006 - HOSPITAL TRAUMATOLOGICO DR. NEY ARIAS LORA</v>
          </cell>
        </row>
        <row r="237">
          <cell r="B237" t="str">
            <v>5180</v>
          </cell>
          <cell r="C237" t="str">
            <v>5180 - DIRECCION CENTRAL DEL SERVICIO NACIONAL DE SALUD</v>
          </cell>
          <cell r="D237" t="str">
            <v>DIRECCION CENTRAL DEL SERVICIO NACIONAL DE SALUD</v>
          </cell>
          <cell r="E237" t="str">
            <v>518001</v>
          </cell>
          <cell r="F237" t="str">
            <v>01</v>
          </cell>
          <cell r="G237" t="str">
            <v>01 - DIRECCION CENTRAL DEL SERVICIO NACIONAL DE SALUD</v>
          </cell>
          <cell r="H237" t="str">
            <v>DIRECCION CENTRAL DEL SERVICIO NACIONAL DE SALUD</v>
          </cell>
          <cell r="I237" t="str">
            <v>5180010007</v>
          </cell>
          <cell r="J237" t="str">
            <v>0007</v>
          </cell>
          <cell r="K237" t="str">
            <v>0007 - INSTITUTO NACIONAL DEL CANCER ROSA EMILIA SANCHEZ PEREZ DE TAVAREZ</v>
          </cell>
        </row>
        <row r="238">
          <cell r="B238" t="str">
            <v>5180</v>
          </cell>
          <cell r="C238" t="str">
            <v>5180 - DIRECCION CENTRAL DEL SERVICIO NACIONAL DE SALUD</v>
          </cell>
          <cell r="D238" t="str">
            <v>DIRECCION CENTRAL DEL SERVICIO NACIONAL DE SALUD</v>
          </cell>
          <cell r="E238" t="str">
            <v>518001</v>
          </cell>
          <cell r="F238" t="str">
            <v>01</v>
          </cell>
          <cell r="G238" t="str">
            <v>01 - DIRECCION CENTRAL DEL SERVICIO NACIONAL DE SALUD</v>
          </cell>
          <cell r="H238" t="str">
            <v>DIRECCION CENTRAL DEL SERVICIO NACIONAL DE SALUD</v>
          </cell>
          <cell r="I238" t="str">
            <v>5180010008</v>
          </cell>
          <cell r="J238" t="str">
            <v>0008</v>
          </cell>
          <cell r="K238" t="str">
            <v>0008 - HOSPITAL PEDIATRICO DR. HUGO MENDOZA, CIUDAD DE LA SALUD</v>
          </cell>
        </row>
        <row r="239">
          <cell r="B239" t="str">
            <v>5180</v>
          </cell>
          <cell r="C239" t="str">
            <v>5180 - DIRECCION CENTRAL DEL SERVICIO NACIONAL DE SALUD</v>
          </cell>
          <cell r="D239" t="str">
            <v>DIRECCION CENTRAL DEL SERVICIO NACIONAL DE SALUD</v>
          </cell>
          <cell r="E239" t="str">
            <v>518001</v>
          </cell>
          <cell r="F239" t="str">
            <v>01</v>
          </cell>
          <cell r="G239" t="str">
            <v>01 - DIRECCION CENTRAL DEL SERVICIO NACIONAL DE SALUD</v>
          </cell>
          <cell r="H239" t="str">
            <v>DIRECCION CENTRAL DEL SERVICIO NACIONAL DE SALUD</v>
          </cell>
          <cell r="I239" t="str">
            <v>5180010009</v>
          </cell>
          <cell r="J239" t="str">
            <v>0009</v>
          </cell>
          <cell r="K239" t="str">
            <v>0009 - HOSPITAL MATERNO DR. REYNALDO ALMANZAR, CIUDAD DE LA SALUD</v>
          </cell>
        </row>
        <row r="240">
          <cell r="B240" t="str">
            <v>5180</v>
          </cell>
          <cell r="C240" t="str">
            <v>5180 - DIRECCION CENTRAL DEL SERVICIO NACIONAL DE SALUD</v>
          </cell>
          <cell r="D240" t="str">
            <v>DIRECCION CENTRAL DEL SERVICIO NACIONAL DE SALUD</v>
          </cell>
          <cell r="E240" t="str">
            <v>518001</v>
          </cell>
          <cell r="F240" t="str">
            <v>01</v>
          </cell>
          <cell r="G240" t="str">
            <v>01 - DIRECCION CENTRAL DEL SERVICIO NACIONAL DE SALUD</v>
          </cell>
          <cell r="H240" t="str">
            <v>DIRECCION CENTRAL DEL SERVICIO NACIONAL DE SALUD</v>
          </cell>
          <cell r="I240" t="str">
            <v>5180010010</v>
          </cell>
          <cell r="J240" t="str">
            <v>0010</v>
          </cell>
          <cell r="K240" t="str">
            <v>0010 - CENTRO CARDIO-NEURO OFTALMOLÓGICO Y DE TRASPLANTE (CECANOT)</v>
          </cell>
        </row>
        <row r="241">
          <cell r="B241" t="str">
            <v>5180</v>
          </cell>
          <cell r="C241" t="str">
            <v>5180 - DIRECCION CENTRAL DEL SERVICIO NACIONAL DE SALUD</v>
          </cell>
          <cell r="D241" t="str">
            <v>DIRECCION CENTRAL DEL SERVICIO NACIONAL DE SALUD</v>
          </cell>
          <cell r="E241" t="str">
            <v>518001</v>
          </cell>
          <cell r="F241" t="str">
            <v>01</v>
          </cell>
          <cell r="G241" t="str">
            <v>01 - DIRECCION CENTRAL DEL SERVICIO NACIONAL DE SALUD</v>
          </cell>
          <cell r="H241" t="str">
            <v>DIRECCION CENTRAL DEL SERVICIO NACIONAL DE SALUD</v>
          </cell>
          <cell r="I241" t="str">
            <v>5180010011</v>
          </cell>
          <cell r="J241" t="str">
            <v>0011</v>
          </cell>
          <cell r="K241" t="str">
            <v>0011 - CENTRO DE EDUCACIÓN MÉDICA DE AMISTAD DOMINICO-JAPONÉS (CEMADOJA)</v>
          </cell>
        </row>
        <row r="242">
          <cell r="B242" t="str">
            <v>5180</v>
          </cell>
          <cell r="C242" t="str">
            <v>5180 - DIRECCION CENTRAL DEL SERVICIO NACIONAL DE SALUD</v>
          </cell>
          <cell r="D242" t="str">
            <v>DIRECCION CENTRAL DEL SERVICIO NACIONAL DE SALUD</v>
          </cell>
          <cell r="E242" t="str">
            <v>518001</v>
          </cell>
          <cell r="F242" t="str">
            <v>01</v>
          </cell>
          <cell r="G242" t="str">
            <v>01 - DIRECCION CENTRAL DEL SERVICIO NACIONAL DE SALUD</v>
          </cell>
          <cell r="H242" t="str">
            <v>DIRECCION CENTRAL DEL SERVICIO NACIONAL DE SALUD</v>
          </cell>
          <cell r="I242" t="str">
            <v>5180010012</v>
          </cell>
          <cell r="J242" t="str">
            <v>0012</v>
          </cell>
          <cell r="K242" t="str">
            <v>0012 - HOSPITAL GENERAL Y DE ESPECIALIDADES NUESTRA SRA. DE LA ALTAGRACIA</v>
          </cell>
        </row>
        <row r="243">
          <cell r="B243" t="str">
            <v>5181</v>
          </cell>
          <cell r="C243" t="str">
            <v>5181 - INSTITUTO GEOGRÁFICO NACIONAL JOSÉ JOAQUÍN HUNGRÍA MORELL</v>
          </cell>
          <cell r="D243" t="str">
            <v>INSTITUTO GEOGRÁFICO NACIONAL JOSÉ JOAQUÍN HUNGRÍA MORELL</v>
          </cell>
          <cell r="E243" t="str">
            <v>518101</v>
          </cell>
          <cell r="F243" t="str">
            <v>01</v>
          </cell>
          <cell r="G243" t="str">
            <v>01 - INSTITUTO GEOGRÁFICO NACIONAL JOSÉ JOAQUÍN HUNGRÍA MORELL</v>
          </cell>
          <cell r="H243" t="str">
            <v>INSTITUTO GEOGRÁFICO NACIONAL JOSÉ JOAQUÍN HUNGRÍA MORELL</v>
          </cell>
          <cell r="I243" t="str">
            <v>5181010001</v>
          </cell>
          <cell r="J243" t="str">
            <v>0001</v>
          </cell>
          <cell r="K243" t="str">
            <v>0001 - INSTITUTO GEOGRÁFICO NACIONAL JOSÉ JOAQUÍN HUNGRÍA MORELL</v>
          </cell>
        </row>
        <row r="244">
          <cell r="B244" t="str">
            <v>5182</v>
          </cell>
          <cell r="C244" t="str">
            <v>5182 - INSTITUTO NACIONAL DE TRÁNSITO Y TRANSPORTE TERRESTRE</v>
          </cell>
          <cell r="D244" t="str">
            <v>INSTITUTO NACIONAL DE TRÁNSITO Y TRANSPORTE TERRESTRE</v>
          </cell>
          <cell r="E244" t="str">
            <v>518201</v>
          </cell>
          <cell r="F244" t="str">
            <v>01</v>
          </cell>
          <cell r="G244" t="str">
            <v>01 - INSTITUTO NACIONAL DE TRÁNSITO Y TRANSPORTE TERRESTRE</v>
          </cell>
          <cell r="H244" t="str">
            <v>INSTITUTO NACIONAL DE TRÁNSITO Y TRANSPORTE TERRESTRE</v>
          </cell>
          <cell r="I244" t="str">
            <v>5182010001</v>
          </cell>
          <cell r="J244" t="str">
            <v>0001</v>
          </cell>
          <cell r="K244" t="str">
            <v>0001 - INSTITUTO NACIONAL DE TRÁNSITO Y TRANSPORTE TERRESTRE</v>
          </cell>
        </row>
        <row r="245">
          <cell r="B245" t="str">
            <v>5183</v>
          </cell>
          <cell r="C245" t="str">
            <v>5183 - UNIDAD DE ANÁLISIS FINANCIERO (UAF)</v>
          </cell>
          <cell r="D245" t="str">
            <v>UNIDAD DE ANÁLISIS FINANCIERO (UAF)</v>
          </cell>
          <cell r="E245" t="str">
            <v>518301</v>
          </cell>
          <cell r="F245" t="str">
            <v>01</v>
          </cell>
          <cell r="G245" t="str">
            <v>01 - UNIDAD DE ANÁLISIS FINANCIERO (UAF)</v>
          </cell>
          <cell r="H245" t="str">
            <v>UNIDAD DE ANÁLISIS FINANCIERO (UAF)</v>
          </cell>
          <cell r="I245" t="str">
            <v>5183010001</v>
          </cell>
          <cell r="J245" t="str">
            <v>0001</v>
          </cell>
          <cell r="K245" t="str">
            <v>0001 - UNIDAD DE ANÁLISIS FINANCIERO (UAF)</v>
          </cell>
        </row>
        <row r="246">
          <cell r="B246" t="str">
            <v>5201</v>
          </cell>
          <cell r="C246" t="str">
            <v>5201 - INSTITUTO DOMINICANO DE SEGUROS SOCIALES</v>
          </cell>
          <cell r="D246" t="str">
            <v>INSTITUTO DOMINICANO DE SEGUROS SOCIALES</v>
          </cell>
          <cell r="E246" t="str">
            <v>520101</v>
          </cell>
          <cell r="F246" t="str">
            <v>01</v>
          </cell>
          <cell r="G246" t="str">
            <v>01 - INSTITUTO DOMINICANO DE SEGUROS SOCIALES</v>
          </cell>
          <cell r="H246" t="str">
            <v>INSTITUTO DOMINICANO DE SEGUROS SOCIALES</v>
          </cell>
          <cell r="I246" t="str">
            <v>5201010001</v>
          </cell>
          <cell r="J246" t="str">
            <v>0001</v>
          </cell>
          <cell r="K246" t="str">
            <v>0001 - INSTITUTO DOMINICANO DE SEGUROS SOCIALES</v>
          </cell>
        </row>
        <row r="247">
          <cell r="B247" t="str">
            <v>5201</v>
          </cell>
          <cell r="C247" t="str">
            <v>5201 - INSTITUTO DOMINICANO DE SEGUROS SOCIALES</v>
          </cell>
          <cell r="D247" t="str">
            <v>INSTITUTO DOMINICANO DE SEGUROS SOCIALES</v>
          </cell>
          <cell r="E247" t="str">
            <v>520101</v>
          </cell>
          <cell r="F247" t="str">
            <v>01</v>
          </cell>
          <cell r="G247" t="str">
            <v>01 - INSTITUTO DOMINICANO DE SEGUROS SOCIALES</v>
          </cell>
          <cell r="H247" t="str">
            <v>INSTITUTO DOMINICANO DE SEGUROS SOCIALES</v>
          </cell>
          <cell r="I247" t="str">
            <v>5201010002</v>
          </cell>
          <cell r="J247" t="str">
            <v>0002</v>
          </cell>
          <cell r="K247" t="str">
            <v>0002 - Administradora de Estancias Infantiles Salud Segura (AEI-SS)</v>
          </cell>
        </row>
        <row r="248">
          <cell r="B248" t="str">
            <v>5202</v>
          </cell>
          <cell r="C248" t="str">
            <v>5202 - INSTITUTO DE AUXILIOS Y VIVIENDAS</v>
          </cell>
          <cell r="D248" t="str">
            <v>INSTITUTO DE AUXILIOS Y VIVIENDAS</v>
          </cell>
          <cell r="E248" t="str">
            <v>520201</v>
          </cell>
          <cell r="F248" t="str">
            <v>01</v>
          </cell>
          <cell r="G248" t="str">
            <v>01 - INSTITUTO DE AUXILIOS Y VIVIENDAS</v>
          </cell>
          <cell r="H248" t="str">
            <v>INSTITUTO DE AUXILIOS Y VIVIENDAS</v>
          </cell>
          <cell r="I248" t="str">
            <v>5202010001</v>
          </cell>
          <cell r="J248" t="str">
            <v>0001</v>
          </cell>
          <cell r="K248" t="str">
            <v>0001 - INSTITUTO DE AUXILIOS Y VIVIENDAS</v>
          </cell>
        </row>
        <row r="249">
          <cell r="B249" t="str">
            <v>5205</v>
          </cell>
          <cell r="C249" t="str">
            <v>5205 - SUPERINTENDENCIA DE PENSIONES</v>
          </cell>
          <cell r="D249" t="str">
            <v>SUPERINTENDENCIA DE PENSIONES</v>
          </cell>
          <cell r="E249" t="str">
            <v>520501</v>
          </cell>
          <cell r="F249" t="str">
            <v>01</v>
          </cell>
          <cell r="G249" t="str">
            <v>01 - SUPERINTENDENCIA DE PENSIONES</v>
          </cell>
          <cell r="H249" t="str">
            <v>SUPERINTENDENCIA DE PENSIONES</v>
          </cell>
          <cell r="I249" t="str">
            <v>5205010001</v>
          </cell>
          <cell r="J249" t="str">
            <v>0001</v>
          </cell>
          <cell r="K249" t="str">
            <v>0001 - SUPERINTENDENCIA DE PENSIONES</v>
          </cell>
        </row>
        <row r="250">
          <cell r="B250" t="str">
            <v>5206</v>
          </cell>
          <cell r="C250" t="str">
            <v>5206 - SUPERINTENDENCIA DE SALUD Y RIESGO LABORAL</v>
          </cell>
          <cell r="D250" t="str">
            <v>SUPERINTENDENCIA DE SALUD Y RIESGO LABORAL</v>
          </cell>
          <cell r="E250" t="str">
            <v>520601</v>
          </cell>
          <cell r="F250" t="str">
            <v>01</v>
          </cell>
          <cell r="G250" t="str">
            <v>01 - SUPERINTENDENCIA DE SALUD Y RIESGO LABORAL</v>
          </cell>
          <cell r="H250" t="str">
            <v>SUPERINTENDENCIA DE SALUD Y RIESGO LABORAL</v>
          </cell>
          <cell r="I250" t="str">
            <v>5206010001</v>
          </cell>
          <cell r="J250" t="str">
            <v>0001</v>
          </cell>
          <cell r="K250" t="str">
            <v>0001 - SUPERINTENDENCIA DE SALUD Y RIESGO LABORAL</v>
          </cell>
        </row>
        <row r="251">
          <cell r="B251" t="str">
            <v>5207</v>
          </cell>
          <cell r="C251" t="str">
            <v>5207 - CONSEJO NACIONAL DE SEGURIDAD SOCIAL</v>
          </cell>
          <cell r="D251" t="str">
            <v>CONSEJO NACIONAL DE SEGURIDAD SOCIAL</v>
          </cell>
          <cell r="E251" t="str">
            <v>520701</v>
          </cell>
          <cell r="F251" t="str">
            <v>01</v>
          </cell>
          <cell r="G251" t="str">
            <v>01 - CONSEJO NACIONAL DE LA SEGURIDAD SOCIAL -CNSS-</v>
          </cell>
          <cell r="H251" t="str">
            <v>CONSEJO NACIONAL DE LA SEGURIDAD SOCIAL -CNSS-</v>
          </cell>
          <cell r="I251" t="str">
            <v>5207010001</v>
          </cell>
          <cell r="J251" t="str">
            <v>0001</v>
          </cell>
          <cell r="K251" t="str">
            <v>0001 - CONSEJO NACIONAL DE LA SEGURIDAD SOCIAL -CNSS-</v>
          </cell>
        </row>
        <row r="252">
          <cell r="B252" t="str">
            <v>5207</v>
          </cell>
          <cell r="C252" t="str">
            <v>5207 - CONSEJO NACIONAL DE SEGURIDAD SOCIAL</v>
          </cell>
          <cell r="D252" t="str">
            <v>CONSEJO NACIONAL DE SEGURIDAD SOCIAL</v>
          </cell>
          <cell r="E252" t="str">
            <v>520701</v>
          </cell>
          <cell r="F252" t="str">
            <v>01</v>
          </cell>
          <cell r="G252" t="str">
            <v>01 - CONSEJO NACIONAL DE LA SEGURIDAD SOCIAL -CNSS-</v>
          </cell>
          <cell r="H252" t="str">
            <v>CONSEJO NACIONAL DE LA SEGURIDAD SOCIAL -CNSS-</v>
          </cell>
          <cell r="I252" t="str">
            <v>5207010002</v>
          </cell>
          <cell r="J252" t="str">
            <v>0002</v>
          </cell>
          <cell r="K252" t="str">
            <v>0002 - DIRECCION DE INFORMACION Y DEFENSA DE LOS AFILIADOS -DIDA-</v>
          </cell>
        </row>
        <row r="253">
          <cell r="B253" t="str">
            <v>5207</v>
          </cell>
          <cell r="C253" t="str">
            <v>5207 - CONSEJO NACIONAL DE SEGURIDAD SOCIAL</v>
          </cell>
          <cell r="D253" t="str">
            <v>CONSEJO NACIONAL DE SEGURIDAD SOCIAL</v>
          </cell>
          <cell r="E253" t="str">
            <v>520701</v>
          </cell>
          <cell r="F253" t="str">
            <v>01</v>
          </cell>
          <cell r="G253" t="str">
            <v>01 - CONSEJO NACIONAL DE LA SEGURIDAD SOCIAL -CNSS-</v>
          </cell>
          <cell r="H253" t="str">
            <v>CONSEJO NACIONAL DE LA SEGURIDAD SOCIAL -CNSS-</v>
          </cell>
          <cell r="I253" t="str">
            <v>5207010003</v>
          </cell>
          <cell r="J253" t="str">
            <v>0003</v>
          </cell>
          <cell r="K253" t="str">
            <v>0003 - TESORERIA DE LA SEGURIDAD SOCIAL</v>
          </cell>
        </row>
        <row r="254">
          <cell r="B254" t="str">
            <v>5208</v>
          </cell>
          <cell r="C254" t="str">
            <v>5208 - SEGURO NACIONAL DE SALUD</v>
          </cell>
          <cell r="D254" t="str">
            <v>SEGURO NACIONAL DE SALUD</v>
          </cell>
          <cell r="E254" t="str">
            <v>520801</v>
          </cell>
          <cell r="F254" t="str">
            <v>01</v>
          </cell>
          <cell r="G254" t="str">
            <v>01 - SEGURO NACIONAL DE SALUD</v>
          </cell>
          <cell r="H254" t="str">
            <v>SEGURO NACIONAL DE SALUD</v>
          </cell>
          <cell r="I254" t="str">
            <v>5208010001</v>
          </cell>
          <cell r="J254" t="str">
            <v>0001</v>
          </cell>
          <cell r="K254" t="str">
            <v>0001 - SEGURO NACIONAL DE SALUD</v>
          </cell>
        </row>
        <row r="255">
          <cell r="B255" t="str">
            <v>6102</v>
          </cell>
          <cell r="C255" t="str">
            <v>6102 - CORPORACIÓN DEL ACUEDUCTO Y ALCANTARILLADO DE SANTO DOMINGO</v>
          </cell>
          <cell r="D255" t="str">
            <v>CORPORACIÓN DEL ACUEDUCTO Y ALCANTARILLADO DE SANTO DOMINGO</v>
          </cell>
          <cell r="E255" t="str">
            <v>610201</v>
          </cell>
          <cell r="F255" t="str">
            <v>01</v>
          </cell>
          <cell r="G255" t="str">
            <v>01 - CORPORACIÓN DEL ACUEDUCTO Y ALCANTARILLADO DE SANTO DOMINGO</v>
          </cell>
          <cell r="H255" t="str">
            <v>CORPORACIÓN DEL ACUEDUCTO Y ALCANTARILLADO DE SANTO DOMINGO</v>
          </cell>
          <cell r="I255" t="str">
            <v>6102010001</v>
          </cell>
          <cell r="J255" t="str">
            <v>0001</v>
          </cell>
          <cell r="K255" t="str">
            <v>0001 - CORPORACIÓN DEL ACUEDUCTO Y ALCANTARILLADO DE SANTO DOMINGO</v>
          </cell>
        </row>
        <row r="256">
          <cell r="B256" t="str">
            <v>6103</v>
          </cell>
          <cell r="C256" t="str">
            <v>6103 - CORPORACION ESTATAL DE RADIO Y TELEVISON ( CERTV)</v>
          </cell>
          <cell r="D256" t="str">
            <v>CORPORACION ESTATAL DE RADIO Y TELEVISON ( CERTV)</v>
          </cell>
          <cell r="E256" t="str">
            <v>610301</v>
          </cell>
          <cell r="F256" t="str">
            <v>01</v>
          </cell>
          <cell r="G256" t="str">
            <v>01 - CORPORACION ESTATAL DE RADIO Y TELEVISION DOMINICANA</v>
          </cell>
          <cell r="H256" t="str">
            <v>CORPORACION ESTATAL DE RADIO Y TELEVISION DOMINICANA</v>
          </cell>
          <cell r="I256" t="str">
            <v>6103010001</v>
          </cell>
          <cell r="J256" t="str">
            <v>0001</v>
          </cell>
          <cell r="K256" t="str">
            <v>0001 - CORPORACION ESTATAL DE RADIO Y TELEVISION DOMINICANA</v>
          </cell>
        </row>
        <row r="257">
          <cell r="B257" t="str">
            <v>6104</v>
          </cell>
          <cell r="C257" t="str">
            <v>6104 - CORPORACIÓN DE ACUEDUCTO Y ALCANTARILLADO DE SANTIAGO</v>
          </cell>
          <cell r="D257" t="str">
            <v>CORPORACIÓN DE ACUEDUCTO Y ALCANTARILLADO DE SANTIAGO</v>
          </cell>
          <cell r="E257" t="str">
            <v>610401</v>
          </cell>
          <cell r="F257" t="str">
            <v>01</v>
          </cell>
          <cell r="G257" t="str">
            <v>01 - CORPORACIÓN DE ACUEDUCTO Y ALCANTARILLADO DE SANTIAGO</v>
          </cell>
          <cell r="H257" t="str">
            <v>CORPORACIÓN DE ACUEDUCTO Y ALCANTARILLADO DE SANTIAGO</v>
          </cell>
          <cell r="I257" t="str">
            <v>6104010001</v>
          </cell>
          <cell r="J257" t="str">
            <v>0001</v>
          </cell>
          <cell r="K257" t="str">
            <v>0001 - CORPORACIÓN DE ACUEDUCTO Y ALCANTARILLADO DE SANTIAGO</v>
          </cell>
        </row>
        <row r="258">
          <cell r="B258" t="str">
            <v>6105</v>
          </cell>
          <cell r="C258" t="str">
            <v>6105 - CORPORACION DOMINCANA DE EMPRESAS ELECTRICAS ESTATALES ( CDEEE)</v>
          </cell>
          <cell r="D258" t="str">
            <v>CORPORACION DOMINCANA DE EMPRESAS ELECTRICAS ESTATALES ( CDEEE)</v>
          </cell>
          <cell r="E258" t="str">
            <v>610501</v>
          </cell>
          <cell r="F258" t="str">
            <v>01</v>
          </cell>
          <cell r="G258" t="str">
            <v>01 - CORPORACION DOMINCANA DE EMPRESAS ELECTRICAS ESTATALES</v>
          </cell>
          <cell r="H258" t="str">
            <v>CORPORACION DOMINCANA DE EMPRESAS ELECTRICAS ESTATALES</v>
          </cell>
          <cell r="I258" t="str">
            <v>6105010001</v>
          </cell>
          <cell r="J258" t="str">
            <v>0001</v>
          </cell>
          <cell r="K258" t="str">
            <v>0001 - CORPORACION DOMINCANA DE EMPRESAS ELECTRICAS ESTATALES</v>
          </cell>
        </row>
        <row r="259">
          <cell r="B259" t="str">
            <v>6107</v>
          </cell>
          <cell r="C259" t="str">
            <v>6107 - CORPORACIÓN DE ACUEDUCTO Y ALCANTARILLADO DE MOCA</v>
          </cell>
          <cell r="D259" t="str">
            <v>CORPORACIÓN DE ACUEDUCTO Y ALCANTARILLADO DE MOCA</v>
          </cell>
          <cell r="E259" t="str">
            <v>610701</v>
          </cell>
          <cell r="F259" t="str">
            <v>01</v>
          </cell>
          <cell r="G259" t="str">
            <v>01 - CORPORACIÓN DE ACUEDUCTO Y ALCANTARILLADO DE MOCA</v>
          </cell>
          <cell r="H259" t="str">
            <v>CORPORACIÓN DE ACUEDUCTO Y ALCANTARILLADO DE MOCA</v>
          </cell>
          <cell r="I259" t="str">
            <v>6107010001</v>
          </cell>
          <cell r="J259" t="str">
            <v>0001</v>
          </cell>
          <cell r="K259" t="str">
            <v>0001 - CORPORACIÓN DE ACUEDUCTO Y ALCANTARILLADO DE MOCA</v>
          </cell>
        </row>
        <row r="260">
          <cell r="B260" t="str">
            <v>6108</v>
          </cell>
          <cell r="C260" t="str">
            <v>6108 - CORPORACIÓN DE ACUEDUCTO Y ALCANTARILLADO DE LA ROMANA</v>
          </cell>
          <cell r="D260" t="str">
            <v>CORPORACIÓN DE ACUEDUCTO Y ALCANTARILLADO DE LA ROMANA</v>
          </cell>
          <cell r="E260" t="str">
            <v>610801</v>
          </cell>
          <cell r="F260" t="str">
            <v>01</v>
          </cell>
          <cell r="G260" t="str">
            <v>01 - CORPORACIÓN DE ACUEDUCTO Y ALCANTARILLADO DE LA ROMANA</v>
          </cell>
          <cell r="H260" t="str">
            <v>CORPORACIÓN DE ACUEDUCTO Y ALCANTARILLADO DE LA ROMANA</v>
          </cell>
          <cell r="I260" t="str">
            <v>6108010001</v>
          </cell>
          <cell r="J260" t="str">
            <v>0001</v>
          </cell>
          <cell r="K260" t="str">
            <v>0001 - CORPORACIÓN DE ACUEDUCTO Y ALCANTARILLADO DE LA ROMANA</v>
          </cell>
        </row>
        <row r="261">
          <cell r="B261" t="str">
            <v>6109</v>
          </cell>
          <cell r="C261" t="str">
            <v>6109 - CORPORACIÓN DE ACUEDUCTO Y ALCANTARILLADO DE PUERTO PLATA</v>
          </cell>
          <cell r="D261" t="str">
            <v>CORPORACIÓN DE ACUEDUCTO Y ALCANTARILLADO DE PUERTO PLATA</v>
          </cell>
          <cell r="E261" t="str">
            <v>610901</v>
          </cell>
          <cell r="F261" t="str">
            <v>01</v>
          </cell>
          <cell r="G261" t="str">
            <v>01 - CORPORACIÓN DE ACUEDUCTO Y ALCANTARILLADO DE PUERTO PLATA</v>
          </cell>
          <cell r="H261" t="str">
            <v>CORPORACIÓN DE ACUEDUCTO Y ALCANTARILLADO DE PUERTO PLATA</v>
          </cell>
          <cell r="I261" t="str">
            <v>6109010001</v>
          </cell>
          <cell r="J261" t="str">
            <v>0001</v>
          </cell>
          <cell r="K261" t="str">
            <v>0001 - CORPORACIÓN DE ACUEDUCTO Y ALCANTARILLADO DE PUERTO PLATA</v>
          </cell>
        </row>
        <row r="262">
          <cell r="B262" t="str">
            <v>6110</v>
          </cell>
          <cell r="C262" t="str">
            <v>6110 - CONSEJO ESTATAL DEL AZUCAR</v>
          </cell>
          <cell r="D262" t="str">
            <v>CONSEJO ESTATAL DEL AZUCAR</v>
          </cell>
          <cell r="E262" t="str">
            <v>611001</v>
          </cell>
          <cell r="F262" t="str">
            <v>01</v>
          </cell>
          <cell r="G262" t="str">
            <v>01 - CONSEJO ESTATAL DEL AZUCAR</v>
          </cell>
          <cell r="H262" t="str">
            <v>CONSEJO ESTATAL DEL AZUCAR</v>
          </cell>
          <cell r="I262" t="str">
            <v>6110010001</v>
          </cell>
          <cell r="J262" t="str">
            <v>0001</v>
          </cell>
          <cell r="K262" t="str">
            <v>0001 - CONSEJO ESTATAL DEL AZUCAR</v>
          </cell>
        </row>
        <row r="263">
          <cell r="B263" t="str">
            <v>6111</v>
          </cell>
          <cell r="C263" t="str">
            <v>6111 - INSTITUTO DE ESTABILIZACIÓN DE PRECIOS</v>
          </cell>
          <cell r="D263" t="str">
            <v>INSTITUTO DE ESTABILIZACIÓN DE PRECIOS</v>
          </cell>
          <cell r="E263" t="str">
            <v>611101</v>
          </cell>
          <cell r="F263" t="str">
            <v>01</v>
          </cell>
          <cell r="G263" t="str">
            <v>01 - INSTITUTO DE ESTABILIZACIÓN DE PRECIOS</v>
          </cell>
          <cell r="H263" t="str">
            <v>INSTITUTO DE ESTABILIZACIÓN DE PRECIOS</v>
          </cell>
          <cell r="I263" t="str">
            <v>6111010001</v>
          </cell>
          <cell r="J263" t="str">
            <v>0001</v>
          </cell>
          <cell r="K263" t="str">
            <v>0001 - INSTITUTO DE ESTABILIZACION DE PRECIOS</v>
          </cell>
        </row>
        <row r="264">
          <cell r="B264" t="str">
            <v>6112</v>
          </cell>
          <cell r="C264" t="str">
            <v>6112 - INSTITUTO NACIONAL DE AGUAS POTABLES Y ALCANTARILLADOS</v>
          </cell>
          <cell r="D264" t="str">
            <v>INSTITUTO NACIONAL DE AGUAS POTABLES Y ALCANTARILLADOS</v>
          </cell>
          <cell r="E264" t="str">
            <v>611201</v>
          </cell>
          <cell r="F264" t="str">
            <v>01</v>
          </cell>
          <cell r="G264" t="str">
            <v>01 - INSTITUTO NACIONAL DE AGUAS POTABLES Y ALCANTARILLADOS</v>
          </cell>
          <cell r="H264" t="str">
            <v>INSTITUTO NACIONAL DE AGUAS POTABLES Y ALCANTARILLADOS</v>
          </cell>
          <cell r="I264" t="str">
            <v>6112010001</v>
          </cell>
          <cell r="J264" t="str">
            <v>0001</v>
          </cell>
          <cell r="K264" t="str">
            <v>0001 - INSTITUTO NACIONAL DE AGUA POTABLE Y ALCANTARILLADO (INAPA)</v>
          </cell>
        </row>
        <row r="265">
          <cell r="B265" t="str">
            <v>6114</v>
          </cell>
          <cell r="C265" t="str">
            <v>6114 - CORPORACIÓN DE FOMENTO HOTELERO Y DESARROLLO DEL TURISMO</v>
          </cell>
          <cell r="D265" t="str">
            <v>CORPORACIÓN DE FOMENTO HOTELERO Y DESARROLLO DEL TURISMO</v>
          </cell>
          <cell r="E265" t="str">
            <v>611401</v>
          </cell>
          <cell r="F265" t="str">
            <v>01</v>
          </cell>
          <cell r="G265" t="str">
            <v>01 - CORPORACION DE FOMENTO HOTELERO Y DESARROLLO DEL TURISMO</v>
          </cell>
          <cell r="H265" t="str">
            <v>CORPORACION DE FOMENTO HOTELERO Y DESARROLLO DEL TURISMO</v>
          </cell>
          <cell r="I265" t="str">
            <v>6114010001</v>
          </cell>
          <cell r="J265" t="str">
            <v>0001</v>
          </cell>
          <cell r="K265" t="str">
            <v>0001 - CORPORACION DE FOMENTO HOTELERO Y DESARROLLO DEL TURISMO</v>
          </cell>
        </row>
        <row r="266">
          <cell r="B266" t="str">
            <v>6115</v>
          </cell>
          <cell r="C266" t="str">
            <v>6115 - INSTITUTO POSTAL DOMINICANO</v>
          </cell>
          <cell r="D266" t="str">
            <v>INSTITUTO POSTAL DOMINICANO</v>
          </cell>
          <cell r="E266" t="str">
            <v>611501</v>
          </cell>
          <cell r="F266" t="str">
            <v>01</v>
          </cell>
          <cell r="G266" t="str">
            <v>01 - INSTITUTO POSTAL DOMINICANO</v>
          </cell>
          <cell r="H266" t="str">
            <v>INSTITUTO POSTAL DOMINICANO</v>
          </cell>
          <cell r="I266" t="str">
            <v>6115010001</v>
          </cell>
          <cell r="J266" t="str">
            <v>0001</v>
          </cell>
          <cell r="K266" t="str">
            <v>0001 - INSTITUTO POSTAL DOMINICANO</v>
          </cell>
        </row>
        <row r="267">
          <cell r="B267" t="str">
            <v>6116</v>
          </cell>
          <cell r="C267" t="str">
            <v>6116 - AUTORIDAD PORTUARIA DOMINICANA</v>
          </cell>
          <cell r="D267" t="str">
            <v>AUTORIDAD PORTUARIA DOMINICANA</v>
          </cell>
          <cell r="E267" t="str">
            <v>611601</v>
          </cell>
          <cell r="F267" t="str">
            <v>01</v>
          </cell>
          <cell r="G267" t="str">
            <v>01 - AUTORIDAD PORTUARIA DOMINICANA</v>
          </cell>
          <cell r="H267" t="str">
            <v>AUTORIDAD PORTUARIA DOMINICANA</v>
          </cell>
          <cell r="I267" t="str">
            <v>6116010001</v>
          </cell>
          <cell r="J267" t="str">
            <v>0001</v>
          </cell>
          <cell r="K267" t="str">
            <v>0001 - AUTORIDAD PORTUARIA DOMINICANA</v>
          </cell>
        </row>
        <row r="268">
          <cell r="B268" t="str">
            <v>6118</v>
          </cell>
          <cell r="C268" t="str">
            <v>6118 - LOTERIA NACIONAL</v>
          </cell>
          <cell r="D268" t="str">
            <v>LOTERIA NACIONAL</v>
          </cell>
          <cell r="E268" t="str">
            <v>611801</v>
          </cell>
          <cell r="F268" t="str">
            <v>01</v>
          </cell>
          <cell r="G268" t="str">
            <v>01 - LOTERIA NACIONAL</v>
          </cell>
          <cell r="H268" t="str">
            <v>LOTERIA NACIONAL</v>
          </cell>
          <cell r="I268" t="str">
            <v>6118010001</v>
          </cell>
          <cell r="J268" t="str">
            <v>0001</v>
          </cell>
          <cell r="K268" t="str">
            <v>0001 - LOTERIA NACIONAL</v>
          </cell>
        </row>
        <row r="269">
          <cell r="B269" t="str">
            <v>6119</v>
          </cell>
          <cell r="C269" t="str">
            <v>6119 - INSTITUTO NACIONAL DE LA VIVIENDA</v>
          </cell>
          <cell r="D269" t="str">
            <v>INSTITUTO NACIONAL DE LA VIVIENDA</v>
          </cell>
          <cell r="E269" t="str">
            <v>611901</v>
          </cell>
          <cell r="F269" t="str">
            <v>01</v>
          </cell>
          <cell r="G269" t="str">
            <v>01 - INSTITUTO NACIONAL DE LA VIVIENDA</v>
          </cell>
          <cell r="H269" t="str">
            <v>INSTITUTO NACIONAL DE LA VIVIENDA</v>
          </cell>
          <cell r="I269" t="str">
            <v>6119010001</v>
          </cell>
          <cell r="J269" t="str">
            <v>0001</v>
          </cell>
          <cell r="K269" t="str">
            <v>0001 - INSTITUTO NACIONAL DE LA VIVIENDA</v>
          </cell>
        </row>
        <row r="270">
          <cell r="B270" t="str">
            <v>6120</v>
          </cell>
          <cell r="C270" t="str">
            <v>6120 - PROYECTO LA CRUZ DE MANZANILLO</v>
          </cell>
          <cell r="D270" t="str">
            <v>PROYECTO LA CRUZ DE MANZANILLO</v>
          </cell>
          <cell r="E270" t="str">
            <v>612001</v>
          </cell>
          <cell r="F270" t="str">
            <v>01</v>
          </cell>
          <cell r="G270" t="str">
            <v>01 - LA CRUZ DE MANZANILLO</v>
          </cell>
          <cell r="H270" t="str">
            <v>LA CRUZ DE MANZANILLO</v>
          </cell>
          <cell r="I270" t="str">
            <v>6120010001</v>
          </cell>
          <cell r="J270" t="str">
            <v>0001</v>
          </cell>
          <cell r="K270" t="str">
            <v>0001 - LA CRUZ DE MANZANILLO</v>
          </cell>
        </row>
        <row r="271">
          <cell r="B271" t="str">
            <v>6121</v>
          </cell>
          <cell r="C271" t="str">
            <v>6121 - CORPORACION DE ACUEDUCTO Y ALCANTARILLADO DE BOCA CHICA</v>
          </cell>
          <cell r="D271" t="str">
            <v>CORPORACION DE ACUEDUCTO Y ALCANTARILLADO DE BOCA CHICA</v>
          </cell>
          <cell r="E271" t="str">
            <v>612101</v>
          </cell>
          <cell r="F271" t="str">
            <v>01</v>
          </cell>
          <cell r="G271" t="str">
            <v>01 - CORPORACION DE ACUEDUCTO Y ALCANTARILLADO DE BOCA CHICA</v>
          </cell>
          <cell r="H271" t="str">
            <v>CORPORACION DE ACUEDUCTO Y ALCANTARILLADO DE BOCA CHICA</v>
          </cell>
          <cell r="I271" t="str">
            <v>6121010001</v>
          </cell>
          <cell r="J271" t="str">
            <v>0001</v>
          </cell>
          <cell r="K271" t="str">
            <v>0001 - CORPORACION DE ACUEDUCTO Y ALCANTARILLADO DE BOCA CHICA</v>
          </cell>
        </row>
        <row r="272">
          <cell r="B272" t="str">
            <v>6125</v>
          </cell>
          <cell r="C272" t="str">
            <v>6125 - CORPORACION DE ACUEDUCTO Y ALCANTARILLADO DE LA VEGA</v>
          </cell>
          <cell r="D272" t="str">
            <v>CORPORACION DE ACUEDUCTO Y ALCANTARILLADO DE LA VEGA</v>
          </cell>
          <cell r="E272" t="str">
            <v>612501</v>
          </cell>
          <cell r="F272" t="str">
            <v>01</v>
          </cell>
          <cell r="G272" t="str">
            <v>01 - CORPORACION DE ACUEDUCTO Y ALCANTARILLADO DE LA VEGA</v>
          </cell>
          <cell r="H272" t="str">
            <v>CORPORACION DE ACUEDUCTO Y ALCANTARILLADO DE LA VEGA</v>
          </cell>
          <cell r="I272" t="str">
            <v>6125010001</v>
          </cell>
          <cell r="J272" t="str">
            <v>0001</v>
          </cell>
          <cell r="K272" t="str">
            <v>0001 - CORPORACION DE ACUEDUCTO Y ALCANTARILLADO DE LA VEGA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showGridLines="0" workbookViewId="0">
      <selection activeCell="O20" sqref="O20"/>
    </sheetView>
  </sheetViews>
  <sheetFormatPr baseColWidth="10" defaultColWidth="11.42578125" defaultRowHeight="12.75"/>
  <cols>
    <col min="1" max="1" width="18.85546875" customWidth="1"/>
    <col min="3" max="3" width="9.28515625" customWidth="1"/>
    <col min="4" max="4" width="13.28515625" customWidth="1"/>
  </cols>
  <sheetData>
    <row r="2" spans="1:12" ht="21.75" customHeight="1"/>
    <row r="3" spans="1:12" ht="21.75" customHeight="1"/>
    <row r="4" spans="1:12" ht="21.75" customHeight="1"/>
    <row r="5" spans="1:12" ht="21.75" customHeight="1"/>
    <row r="6" spans="1:12" ht="21.75" customHeight="1"/>
    <row r="7" spans="1:12" ht="18.75" customHeight="1"/>
    <row r="9" spans="1:12" ht="18">
      <c r="A9" s="162" t="s">
        <v>47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</row>
    <row r="10" spans="1:12" ht="10.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2" spans="1:12">
      <c r="A12" s="4"/>
      <c r="B12" s="4"/>
      <c r="C12" s="5"/>
      <c r="D12" s="5"/>
      <c r="E12" s="5"/>
      <c r="F12" s="4"/>
      <c r="G12" s="4"/>
      <c r="H12" s="4"/>
      <c r="I12" s="18"/>
      <c r="J12" s="30" t="s">
        <v>53</v>
      </c>
      <c r="K12" s="167">
        <v>44375</v>
      </c>
      <c r="L12" s="167"/>
    </row>
    <row r="13" spans="1:12">
      <c r="A13" s="4"/>
      <c r="B13" s="4"/>
      <c r="C13" s="5"/>
      <c r="D13" s="5"/>
      <c r="E13" s="5"/>
      <c r="F13" s="4"/>
      <c r="G13" s="4"/>
      <c r="H13" s="4"/>
      <c r="I13" s="4"/>
      <c r="J13" s="4"/>
      <c r="K13" s="4"/>
      <c r="L13" s="4"/>
    </row>
    <row r="14" spans="1:12">
      <c r="A14" s="164" t="s">
        <v>58</v>
      </c>
      <c r="B14" s="164"/>
      <c r="C14" s="165">
        <v>5135</v>
      </c>
      <c r="D14" s="165"/>
      <c r="E14" s="2"/>
      <c r="F14" s="138" t="s">
        <v>37</v>
      </c>
      <c r="G14" s="138"/>
      <c r="H14" s="139" t="s">
        <v>231</v>
      </c>
      <c r="I14" s="139"/>
      <c r="J14" s="139"/>
      <c r="K14" s="139"/>
      <c r="L14" s="139"/>
    </row>
    <row r="15" spans="1:12">
      <c r="A15" s="26" t="s">
        <v>51</v>
      </c>
      <c r="B15" s="26"/>
      <c r="C15" s="166" t="s">
        <v>63</v>
      </c>
      <c r="D15" s="166"/>
      <c r="F15" s="138" t="s">
        <v>37</v>
      </c>
      <c r="G15" s="138"/>
      <c r="H15" s="139" t="s">
        <v>231</v>
      </c>
      <c r="I15" s="139"/>
      <c r="J15" s="139"/>
      <c r="K15" s="139"/>
      <c r="L15" s="139"/>
    </row>
    <row r="16" spans="1:12">
      <c r="C16" s="2"/>
    </row>
    <row r="18" spans="1:12" ht="21.75" customHeight="1">
      <c r="A18" s="163" t="s">
        <v>54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</row>
    <row r="19" spans="1:12" s="2" customFormat="1" ht="21.75" customHeight="1">
      <c r="A19" s="140" t="s">
        <v>234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2"/>
    </row>
    <row r="20" spans="1:12" s="2" customFormat="1" ht="21.75" customHeight="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5"/>
    </row>
    <row r="21" spans="1:12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5"/>
    </row>
    <row r="22" spans="1:12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8"/>
    </row>
    <row r="23" spans="1:12" ht="18" customHeight="1">
      <c r="A23" s="163" t="s">
        <v>55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</row>
    <row r="24" spans="1:12">
      <c r="A24" s="149" t="s">
        <v>235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1"/>
    </row>
    <row r="25" spans="1:12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4"/>
    </row>
    <row r="26" spans="1:12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4"/>
    </row>
    <row r="27" spans="1:12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4"/>
    </row>
    <row r="28" spans="1:12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7"/>
    </row>
    <row r="29" spans="1:12" ht="21.75" customHeight="1">
      <c r="A29" s="163" t="s">
        <v>56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  <row r="30" spans="1:12">
      <c r="A30" s="158" t="s">
        <v>232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60"/>
    </row>
    <row r="31" spans="1:12">
      <c r="A31" s="161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60"/>
    </row>
    <row r="32" spans="1:12">
      <c r="A32" s="161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60"/>
    </row>
    <row r="33" spans="1:13">
      <c r="A33" s="161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60"/>
    </row>
    <row r="34" spans="1:13">
      <c r="A34" s="161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60"/>
    </row>
    <row r="35" spans="1:13">
      <c r="A35" s="161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60"/>
    </row>
    <row r="36" spans="1:13">
      <c r="A36" s="161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60"/>
    </row>
    <row r="37" spans="1:13" ht="19.5" customHeight="1">
      <c r="A37" s="163" t="s">
        <v>57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</row>
    <row r="38" spans="1:13" ht="60.75" customHeight="1">
      <c r="A38" s="135" t="s">
        <v>233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7"/>
    </row>
    <row r="39" spans="1:13" ht="54.75" customHeight="1">
      <c r="A39" s="135" t="s">
        <v>229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7"/>
    </row>
    <row r="40" spans="1:13" ht="56.25" customHeight="1">
      <c r="A40" s="135" t="s">
        <v>230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7"/>
    </row>
    <row r="44" spans="1:13">
      <c r="A44" s="20" t="s">
        <v>48</v>
      </c>
      <c r="B44" s="16"/>
      <c r="C44" s="16"/>
      <c r="D44" s="16"/>
      <c r="F44" s="20" t="s">
        <v>49</v>
      </c>
      <c r="H44" s="16"/>
      <c r="I44" s="16"/>
      <c r="J44" s="16"/>
      <c r="K44" s="16"/>
    </row>
    <row r="48" spans="1:13" s="29" customFormat="1" ht="20.25" customHeight="1">
      <c r="A48" s="20" t="s">
        <v>52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8"/>
      <c r="M48" s="19"/>
    </row>
  </sheetData>
  <mergeCells count="19">
    <mergeCell ref="A9:L9"/>
    <mergeCell ref="F14:G14"/>
    <mergeCell ref="H14:L14"/>
    <mergeCell ref="A29:L29"/>
    <mergeCell ref="A37:L37"/>
    <mergeCell ref="A18:L18"/>
    <mergeCell ref="A23:L23"/>
    <mergeCell ref="A14:B14"/>
    <mergeCell ref="C14:D14"/>
    <mergeCell ref="C15:D15"/>
    <mergeCell ref="K12:L12"/>
    <mergeCell ref="A38:L38"/>
    <mergeCell ref="A39:L39"/>
    <mergeCell ref="A40:L40"/>
    <mergeCell ref="F15:G15"/>
    <mergeCell ref="H15:L15"/>
    <mergeCell ref="A19:L22"/>
    <mergeCell ref="A24:L28"/>
    <mergeCell ref="A30:L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6"/>
  <sheetViews>
    <sheetView topLeftCell="A34" workbookViewId="0">
      <selection activeCell="A45" sqref="A45:D45"/>
    </sheetView>
  </sheetViews>
  <sheetFormatPr baseColWidth="10" defaultColWidth="11.42578125" defaultRowHeight="12.75"/>
  <sheetData>
    <row r="2" spans="1:16" ht="13.5" thickBot="1"/>
    <row r="3" spans="1:16" ht="16.5" thickBot="1">
      <c r="A3" s="221"/>
      <c r="B3" s="222"/>
      <c r="C3" s="222"/>
      <c r="D3" s="229" t="s">
        <v>8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</row>
    <row r="4" spans="1:16" ht="13.5" thickBot="1">
      <c r="A4" s="223"/>
      <c r="B4" s="224"/>
      <c r="C4" s="225"/>
      <c r="D4" s="231" t="s">
        <v>9</v>
      </c>
      <c r="E4" s="232"/>
      <c r="F4" s="231" t="s">
        <v>10</v>
      </c>
      <c r="G4" s="233"/>
      <c r="H4" s="233"/>
      <c r="I4" s="233"/>
      <c r="J4" s="233"/>
      <c r="K4" s="233"/>
      <c r="L4" s="232"/>
      <c r="M4" s="231" t="s">
        <v>11</v>
      </c>
      <c r="N4" s="233"/>
      <c r="O4" s="232"/>
      <c r="P4" s="7" t="s">
        <v>12</v>
      </c>
    </row>
    <row r="5" spans="1:16" ht="13.5" thickBot="1">
      <c r="A5" s="226"/>
      <c r="B5" s="227"/>
      <c r="C5" s="228"/>
      <c r="D5" s="234" t="s">
        <v>13</v>
      </c>
      <c r="E5" s="235"/>
      <c r="F5" s="234" t="s">
        <v>14</v>
      </c>
      <c r="G5" s="236"/>
      <c r="H5" s="236"/>
      <c r="I5" s="236"/>
      <c r="J5" s="236"/>
      <c r="K5" s="236"/>
      <c r="L5" s="235"/>
      <c r="M5" s="237" t="s">
        <v>36</v>
      </c>
      <c r="N5" s="238"/>
      <c r="O5" s="239"/>
      <c r="P5" s="8">
        <v>3</v>
      </c>
    </row>
    <row r="6" spans="1:16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>
      <c r="A7" s="219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</row>
    <row r="8" spans="1:16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5.75">
      <c r="A10" s="179" t="s">
        <v>15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</row>
    <row r="11" spans="1:16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5.75">
      <c r="A12" s="176" t="s">
        <v>16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</row>
    <row r="13" spans="1:16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>
      <c r="A14" s="213" t="s">
        <v>17</v>
      </c>
      <c r="B14" s="214"/>
      <c r="C14" s="214"/>
      <c r="D14" s="215" t="s">
        <v>61</v>
      </c>
      <c r="E14" s="216"/>
      <c r="F14" s="217" t="str">
        <f>IF(ISERROR(VLOOKUP(D14,[1]Datos!A4:K283,3,0)),"",VLOOKUP(D14,[1]Datos!A4:K283,3,0))</f>
        <v/>
      </c>
      <c r="G14" s="217"/>
      <c r="H14" s="217"/>
      <c r="I14" s="217"/>
      <c r="J14" s="217"/>
      <c r="K14" s="217"/>
      <c r="L14" s="217"/>
      <c r="M14" s="217"/>
      <c r="N14" s="217"/>
      <c r="O14" s="217"/>
      <c r="P14" s="4"/>
    </row>
    <row r="15" spans="1:16">
      <c r="A15" s="9"/>
      <c r="B15" s="10"/>
      <c r="C15" s="10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10"/>
    </row>
    <row r="16" spans="1:16">
      <c r="A16" s="213" t="s">
        <v>18</v>
      </c>
      <c r="B16" s="214"/>
      <c r="C16" s="214"/>
      <c r="D16" s="215" t="s">
        <v>62</v>
      </c>
      <c r="E16" s="216"/>
      <c r="F16" s="217" t="str">
        <f>IF(ISERROR(VLOOKUP((CONCATENATE(D14,D16)),[1]Datos!D4:K283,4,0)),"",VLOOKUP((CONCATENATE(D14,D16)),[1]Datos!D4:K283,4,0))</f>
        <v/>
      </c>
      <c r="G16" s="217"/>
      <c r="H16" s="217"/>
      <c r="I16" s="217"/>
      <c r="J16" s="217"/>
      <c r="K16" s="217"/>
      <c r="L16" s="217"/>
      <c r="M16" s="217"/>
      <c r="N16" s="217"/>
      <c r="O16" s="217"/>
      <c r="P16" s="4"/>
    </row>
    <row r="17" spans="1:16">
      <c r="A17" s="9"/>
      <c r="B17" s="10"/>
      <c r="C17" s="10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10"/>
    </row>
    <row r="18" spans="1:16">
      <c r="A18" s="213" t="s">
        <v>19</v>
      </c>
      <c r="B18" s="214"/>
      <c r="C18" s="214"/>
      <c r="D18" s="215" t="s">
        <v>63</v>
      </c>
      <c r="E18" s="216"/>
      <c r="F18" s="217" t="str">
        <f>IF(ISERROR(VLOOKUP((CONCATENATE(D14,D16, D18)),[1]Datos!H4:K283,4,0)),"",VLOOKUP(CONCATENATE(D14,D16, D18),[1]Datos!H4:K283,4,0))</f>
        <v/>
      </c>
      <c r="G18" s="217"/>
      <c r="H18" s="217"/>
      <c r="I18" s="217"/>
      <c r="J18" s="217"/>
      <c r="K18" s="217"/>
      <c r="L18" s="217"/>
      <c r="M18" s="217"/>
      <c r="N18" s="217"/>
      <c r="O18" s="217"/>
      <c r="P18" s="4"/>
    </row>
    <row r="19" spans="1:16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5.75">
      <c r="A20" s="179" t="s">
        <v>20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</row>
    <row r="21" spans="1:16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.75">
      <c r="A22" s="176" t="s">
        <v>21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</row>
    <row r="23" spans="1:16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2.75" customHeight="1">
      <c r="A25" s="203" t="s">
        <v>1</v>
      </c>
      <c r="B25" s="203" t="s">
        <v>2</v>
      </c>
      <c r="C25" s="204" t="s">
        <v>22</v>
      </c>
      <c r="D25" s="204" t="s">
        <v>0</v>
      </c>
      <c r="E25" s="205" t="s">
        <v>5</v>
      </c>
      <c r="F25" s="205"/>
      <c r="G25" s="205"/>
      <c r="H25" s="206" t="s">
        <v>23</v>
      </c>
      <c r="I25" s="207"/>
      <c r="J25" s="207"/>
      <c r="K25" s="206" t="s">
        <v>24</v>
      </c>
      <c r="L25" s="210"/>
      <c r="M25" s="206" t="s">
        <v>25</v>
      </c>
      <c r="N25" s="207"/>
      <c r="O25" s="210"/>
      <c r="P25" s="212" t="s">
        <v>26</v>
      </c>
    </row>
    <row r="26" spans="1:16" ht="54.75" customHeight="1">
      <c r="A26" s="203"/>
      <c r="B26" s="203"/>
      <c r="C26" s="204"/>
      <c r="D26" s="204"/>
      <c r="E26" s="205"/>
      <c r="F26" s="205"/>
      <c r="G26" s="205"/>
      <c r="H26" s="208"/>
      <c r="I26" s="209"/>
      <c r="J26" s="209"/>
      <c r="K26" s="208"/>
      <c r="L26" s="211"/>
      <c r="M26" s="208"/>
      <c r="N26" s="209"/>
      <c r="O26" s="211"/>
      <c r="P26" s="212"/>
    </row>
    <row r="27" spans="1:16" ht="26.25" customHeight="1">
      <c r="A27" s="11" t="s">
        <v>214</v>
      </c>
      <c r="B27" s="11" t="s">
        <v>62</v>
      </c>
      <c r="C27" s="11" t="s">
        <v>215</v>
      </c>
      <c r="D27" s="11" t="s">
        <v>63</v>
      </c>
      <c r="E27" s="198" t="s">
        <v>238</v>
      </c>
      <c r="F27" s="199"/>
      <c r="G27" s="200"/>
      <c r="H27" s="201" t="s">
        <v>285</v>
      </c>
      <c r="I27" s="202"/>
      <c r="J27" s="202"/>
      <c r="K27" s="186" t="s">
        <v>244</v>
      </c>
      <c r="L27" s="187"/>
      <c r="M27" s="188" t="s">
        <v>228</v>
      </c>
      <c r="N27" s="189"/>
      <c r="O27" s="190"/>
      <c r="P27" s="12"/>
    </row>
    <row r="28" spans="1:16" ht="27" customHeight="1">
      <c r="A28" s="11" t="s">
        <v>214</v>
      </c>
      <c r="B28" s="11" t="s">
        <v>220</v>
      </c>
      <c r="C28" s="11" t="s">
        <v>215</v>
      </c>
      <c r="D28" s="11" t="s">
        <v>63</v>
      </c>
      <c r="E28" s="192" t="s">
        <v>241</v>
      </c>
      <c r="F28" s="193"/>
      <c r="G28" s="194"/>
      <c r="H28" s="198" t="s">
        <v>237</v>
      </c>
      <c r="I28" s="199"/>
      <c r="J28" s="200"/>
      <c r="K28" s="186" t="s">
        <v>244</v>
      </c>
      <c r="L28" s="187"/>
      <c r="M28" s="188" t="s">
        <v>228</v>
      </c>
      <c r="N28" s="189"/>
      <c r="O28" s="190"/>
      <c r="P28" s="12"/>
    </row>
    <row r="29" spans="1:16" ht="24.75" customHeight="1">
      <c r="A29" s="11" t="s">
        <v>214</v>
      </c>
      <c r="B29" s="11" t="s">
        <v>221</v>
      </c>
      <c r="C29" s="11" t="s">
        <v>215</v>
      </c>
      <c r="D29" s="11" t="s">
        <v>63</v>
      </c>
      <c r="E29" s="192" t="s">
        <v>242</v>
      </c>
      <c r="F29" s="193"/>
      <c r="G29" s="194"/>
      <c r="H29" s="195" t="s">
        <v>236</v>
      </c>
      <c r="I29" s="196"/>
      <c r="J29" s="197"/>
      <c r="K29" s="186" t="s">
        <v>244</v>
      </c>
      <c r="L29" s="187"/>
      <c r="M29" s="188" t="s">
        <v>228</v>
      </c>
      <c r="N29" s="189"/>
      <c r="O29" s="190"/>
      <c r="P29" s="12"/>
    </row>
    <row r="30" spans="1:16" ht="19.5" customHeight="1">
      <c r="A30" s="11" t="s">
        <v>219</v>
      </c>
      <c r="B30" s="11" t="s">
        <v>215</v>
      </c>
      <c r="C30" s="11" t="s">
        <v>215</v>
      </c>
      <c r="D30" s="11" t="s">
        <v>226</v>
      </c>
      <c r="E30" s="198" t="s">
        <v>239</v>
      </c>
      <c r="F30" s="199"/>
      <c r="G30" s="200"/>
      <c r="H30" s="201" t="s">
        <v>285</v>
      </c>
      <c r="I30" s="202"/>
      <c r="J30" s="202"/>
      <c r="K30" s="186" t="s">
        <v>225</v>
      </c>
      <c r="L30" s="187"/>
      <c r="M30" s="188" t="s">
        <v>228</v>
      </c>
      <c r="N30" s="189"/>
      <c r="O30" s="190"/>
      <c r="P30" s="12"/>
    </row>
    <row r="31" spans="1:16" ht="23.25" customHeight="1">
      <c r="A31" s="11" t="s">
        <v>218</v>
      </c>
      <c r="B31" s="11" t="s">
        <v>215</v>
      </c>
      <c r="C31" s="11" t="s">
        <v>215</v>
      </c>
      <c r="D31" s="11" t="s">
        <v>226</v>
      </c>
      <c r="E31" s="192" t="s">
        <v>243</v>
      </c>
      <c r="F31" s="193"/>
      <c r="G31" s="194"/>
      <c r="H31" s="201" t="s">
        <v>285</v>
      </c>
      <c r="I31" s="202"/>
      <c r="J31" s="202"/>
      <c r="K31" s="186" t="s">
        <v>240</v>
      </c>
      <c r="L31" s="187"/>
      <c r="M31" s="188" t="s">
        <v>228</v>
      </c>
      <c r="N31" s="189"/>
      <c r="O31" s="190"/>
      <c r="P31" s="12"/>
    </row>
    <row r="32" spans="1:16">
      <c r="A32" s="11"/>
      <c r="B32" s="11"/>
      <c r="C32" s="11"/>
      <c r="D32" s="11"/>
      <c r="E32" s="181"/>
      <c r="F32" s="182"/>
      <c r="G32" s="183"/>
      <c r="H32" s="184"/>
      <c r="I32" s="185"/>
      <c r="J32" s="185"/>
      <c r="K32" s="186"/>
      <c r="L32" s="187"/>
      <c r="M32" s="188"/>
      <c r="N32" s="189"/>
      <c r="O32" s="190"/>
      <c r="P32" s="12"/>
    </row>
    <row r="33" spans="1:16">
      <c r="A33" s="11"/>
      <c r="B33" s="11"/>
      <c r="C33" s="11"/>
      <c r="D33" s="11"/>
      <c r="E33" s="181"/>
      <c r="F33" s="182"/>
      <c r="G33" s="183"/>
      <c r="H33" s="184"/>
      <c r="I33" s="185"/>
      <c r="J33" s="185"/>
      <c r="K33" s="186"/>
      <c r="L33" s="187"/>
      <c r="M33" s="188"/>
      <c r="N33" s="189"/>
      <c r="O33" s="190"/>
      <c r="P33" s="12"/>
    </row>
    <row r="34" spans="1:16">
      <c r="A34" s="11"/>
      <c r="B34" s="11"/>
      <c r="C34" s="11"/>
      <c r="D34" s="11"/>
      <c r="E34" s="181"/>
      <c r="F34" s="182"/>
      <c r="G34" s="183"/>
      <c r="H34" s="184"/>
      <c r="I34" s="185"/>
      <c r="J34" s="185"/>
      <c r="K34" s="186"/>
      <c r="L34" s="187"/>
      <c r="M34" s="188"/>
      <c r="N34" s="189"/>
      <c r="O34" s="190"/>
      <c r="P34" s="12"/>
    </row>
    <row r="35" spans="1:16">
      <c r="A35" s="11"/>
      <c r="B35" s="11"/>
      <c r="C35" s="11"/>
      <c r="D35" s="11"/>
      <c r="E35" s="181"/>
      <c r="F35" s="182"/>
      <c r="G35" s="183"/>
      <c r="H35" s="184"/>
      <c r="I35" s="185"/>
      <c r="J35" s="185"/>
      <c r="K35" s="186"/>
      <c r="L35" s="187"/>
      <c r="M35" s="188"/>
      <c r="N35" s="189"/>
      <c r="O35" s="190"/>
      <c r="P35" s="12"/>
    </row>
    <row r="36" spans="1:16">
      <c r="A36" s="11"/>
      <c r="B36" s="11"/>
      <c r="C36" s="11"/>
      <c r="D36" s="11"/>
      <c r="E36" s="181"/>
      <c r="F36" s="182"/>
      <c r="G36" s="183"/>
      <c r="H36" s="184"/>
      <c r="I36" s="185"/>
      <c r="J36" s="185"/>
      <c r="K36" s="186"/>
      <c r="L36" s="187"/>
      <c r="M36" s="188"/>
      <c r="N36" s="189"/>
      <c r="O36" s="190"/>
      <c r="P36" s="12"/>
    </row>
    <row r="37" spans="1:16">
      <c r="A37" s="11"/>
      <c r="B37" s="11"/>
      <c r="C37" s="11"/>
      <c r="D37" s="11"/>
      <c r="E37" s="181"/>
      <c r="F37" s="182"/>
      <c r="G37" s="183"/>
      <c r="H37" s="184"/>
      <c r="I37" s="185"/>
      <c r="J37" s="185"/>
      <c r="K37" s="186"/>
      <c r="L37" s="187"/>
      <c r="M37" s="188"/>
      <c r="N37" s="189"/>
      <c r="O37" s="190"/>
      <c r="P37" s="12"/>
    </row>
    <row r="38" spans="1:16">
      <c r="A38" s="11"/>
      <c r="B38" s="11"/>
      <c r="C38" s="11"/>
      <c r="D38" s="11"/>
      <c r="E38" s="181"/>
      <c r="F38" s="182"/>
      <c r="G38" s="183"/>
      <c r="H38" s="184"/>
      <c r="I38" s="185"/>
      <c r="J38" s="185"/>
      <c r="K38" s="186"/>
      <c r="L38" s="187"/>
      <c r="M38" s="188"/>
      <c r="N38" s="189"/>
      <c r="O38" s="190"/>
      <c r="P38" s="12"/>
    </row>
    <row r="39" spans="1:16">
      <c r="A39" s="11"/>
      <c r="B39" s="11"/>
      <c r="C39" s="11"/>
      <c r="D39" s="11"/>
      <c r="E39" s="181"/>
      <c r="F39" s="182"/>
      <c r="G39" s="183"/>
      <c r="H39" s="184"/>
      <c r="I39" s="185"/>
      <c r="J39" s="185"/>
      <c r="K39" s="186"/>
      <c r="L39" s="187"/>
      <c r="M39" s="188"/>
      <c r="N39" s="189"/>
      <c r="O39" s="190"/>
      <c r="P39" s="12"/>
    </row>
    <row r="40" spans="1:16">
      <c r="A40" s="11"/>
      <c r="B40" s="11"/>
      <c r="C40" s="11"/>
      <c r="D40" s="11"/>
      <c r="E40" s="181"/>
      <c r="F40" s="182"/>
      <c r="G40" s="183"/>
      <c r="H40" s="191"/>
      <c r="I40" s="191"/>
      <c r="J40" s="191"/>
      <c r="K40" s="186"/>
      <c r="L40" s="187"/>
      <c r="M40" s="188"/>
      <c r="N40" s="189"/>
      <c r="O40" s="190"/>
      <c r="P40" s="12"/>
    </row>
    <row r="41" spans="1:16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.75">
      <c r="A42" s="179" t="s">
        <v>27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</row>
    <row r="43" spans="1:16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5.75">
      <c r="A44" s="176" t="s">
        <v>28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</row>
    <row r="45" spans="1:16" ht="34.5" customHeight="1">
      <c r="A45" s="178" t="s">
        <v>29</v>
      </c>
      <c r="B45" s="169"/>
      <c r="C45" s="169"/>
      <c r="D45" s="169"/>
      <c r="E45" s="172" t="s">
        <v>64</v>
      </c>
      <c r="F45" s="172"/>
      <c r="G45" s="172"/>
      <c r="H45" s="172"/>
      <c r="I45" s="4"/>
      <c r="J45" s="13"/>
      <c r="L45" s="173"/>
      <c r="M45" s="173"/>
      <c r="N45" s="173"/>
      <c r="O45" s="173"/>
      <c r="P45" s="4"/>
    </row>
    <row r="46" spans="1:16">
      <c r="A46" s="21"/>
      <c r="B46" s="22"/>
      <c r="C46" s="22"/>
      <c r="D46" s="22"/>
      <c r="E46" s="175" t="s">
        <v>30</v>
      </c>
      <c r="F46" s="175"/>
      <c r="G46" s="175"/>
      <c r="H46" s="175"/>
      <c r="I46" s="10"/>
      <c r="J46" s="10"/>
      <c r="K46" s="14"/>
      <c r="L46" s="175" t="s">
        <v>31</v>
      </c>
      <c r="M46" s="175"/>
      <c r="N46" s="175"/>
      <c r="O46" s="175"/>
      <c r="P46" s="10"/>
    </row>
    <row r="47" spans="1:16" ht="28.5" customHeight="1">
      <c r="A47" s="178" t="s">
        <v>32</v>
      </c>
      <c r="B47" s="169"/>
      <c r="C47" s="169"/>
      <c r="D47" s="169"/>
      <c r="E47" s="172" t="s">
        <v>65</v>
      </c>
      <c r="F47" s="172"/>
      <c r="G47" s="172"/>
      <c r="H47" s="172"/>
      <c r="I47" s="4"/>
      <c r="J47" s="4"/>
      <c r="L47" s="173"/>
      <c r="M47" s="173"/>
      <c r="N47" s="173"/>
      <c r="O47" s="173"/>
      <c r="P47" s="4"/>
    </row>
    <row r="48" spans="1:16">
      <c r="A48" s="21"/>
      <c r="B48" s="22"/>
      <c r="C48" s="22"/>
      <c r="D48" s="22"/>
      <c r="E48" s="175" t="s">
        <v>30</v>
      </c>
      <c r="F48" s="175"/>
      <c r="G48" s="175"/>
      <c r="H48" s="175"/>
      <c r="I48" s="10"/>
      <c r="J48" s="4"/>
      <c r="L48" s="175" t="s">
        <v>31</v>
      </c>
      <c r="M48" s="175"/>
      <c r="N48" s="175"/>
      <c r="O48" s="175"/>
      <c r="P48" s="10"/>
    </row>
    <row r="49" spans="1:16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ht="15.75">
      <c r="A50" s="176" t="s">
        <v>33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</row>
    <row r="51" spans="1:16">
      <c r="A51" s="168" t="s">
        <v>34</v>
      </c>
      <c r="B51" s="169"/>
      <c r="C51" s="169"/>
      <c r="D51" s="169"/>
      <c r="E51" s="172"/>
      <c r="F51" s="172"/>
      <c r="G51" s="172"/>
      <c r="H51" s="172"/>
      <c r="I51" s="4"/>
      <c r="J51" s="4"/>
      <c r="L51" s="173"/>
      <c r="M51" s="173"/>
      <c r="N51" s="173"/>
      <c r="O51" s="173"/>
      <c r="P51" s="4"/>
    </row>
    <row r="52" spans="1:16">
      <c r="A52" s="168"/>
      <c r="B52" s="169"/>
      <c r="C52" s="169"/>
      <c r="D52" s="169"/>
      <c r="E52" s="175" t="s">
        <v>30</v>
      </c>
      <c r="F52" s="175"/>
      <c r="G52" s="175"/>
      <c r="H52" s="175"/>
      <c r="I52" s="10"/>
      <c r="J52" s="4"/>
      <c r="L52" s="175" t="s">
        <v>31</v>
      </c>
      <c r="M52" s="175"/>
      <c r="N52" s="175"/>
      <c r="O52" s="175"/>
      <c r="P52" s="10"/>
    </row>
    <row r="53" spans="1:16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15.75">
      <c r="A54" s="176" t="s">
        <v>35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</row>
    <row r="55" spans="1:16">
      <c r="A55" s="168" t="s">
        <v>34</v>
      </c>
      <c r="B55" s="169"/>
      <c r="C55" s="169"/>
      <c r="D55" s="169"/>
      <c r="E55" s="172"/>
      <c r="F55" s="172"/>
      <c r="G55" s="172"/>
      <c r="H55" s="172"/>
      <c r="I55" s="4"/>
      <c r="J55" s="4"/>
      <c r="L55" s="173"/>
      <c r="M55" s="173"/>
      <c r="N55" s="173"/>
      <c r="O55" s="173"/>
      <c r="P55" s="4"/>
    </row>
    <row r="56" spans="1:16">
      <c r="A56" s="170"/>
      <c r="B56" s="171"/>
      <c r="C56" s="171"/>
      <c r="D56" s="171"/>
      <c r="E56" s="174" t="s">
        <v>30</v>
      </c>
      <c r="F56" s="174"/>
      <c r="G56" s="174"/>
      <c r="H56" s="174"/>
      <c r="I56" s="15"/>
      <c r="J56" s="16"/>
      <c r="L56" s="175" t="s">
        <v>31</v>
      </c>
      <c r="M56" s="175"/>
      <c r="N56" s="175"/>
      <c r="O56" s="175"/>
      <c r="P56" s="10"/>
    </row>
  </sheetData>
  <mergeCells count="113">
    <mergeCell ref="A3:C5"/>
    <mergeCell ref="D3:P3"/>
    <mergeCell ref="D4:E4"/>
    <mergeCell ref="F4:L4"/>
    <mergeCell ref="M4:O4"/>
    <mergeCell ref="D5:E5"/>
    <mergeCell ref="F5:L5"/>
    <mergeCell ref="M5:O5"/>
    <mergeCell ref="D15:O15"/>
    <mergeCell ref="A16:C16"/>
    <mergeCell ref="D16:E16"/>
    <mergeCell ref="F16:O16"/>
    <mergeCell ref="D17:O17"/>
    <mergeCell ref="A18:C18"/>
    <mergeCell ref="D18:E18"/>
    <mergeCell ref="F18:O18"/>
    <mergeCell ref="A7:P7"/>
    <mergeCell ref="A10:P10"/>
    <mergeCell ref="A12:P12"/>
    <mergeCell ref="A14:C14"/>
    <mergeCell ref="D14:E14"/>
    <mergeCell ref="F14:O14"/>
    <mergeCell ref="A20:P20"/>
    <mergeCell ref="A22:P22"/>
    <mergeCell ref="A25:A26"/>
    <mergeCell ref="B25:B26"/>
    <mergeCell ref="C25:C26"/>
    <mergeCell ref="D25:D26"/>
    <mergeCell ref="E25:G26"/>
    <mergeCell ref="H25:J26"/>
    <mergeCell ref="K25:L26"/>
    <mergeCell ref="M25:O26"/>
    <mergeCell ref="P25:P26"/>
    <mergeCell ref="E27:G27"/>
    <mergeCell ref="H27:J27"/>
    <mergeCell ref="K27:L27"/>
    <mergeCell ref="M27:O27"/>
    <mergeCell ref="E28:G28"/>
    <mergeCell ref="H28:J28"/>
    <mergeCell ref="K28:L28"/>
    <mergeCell ref="M28:O28"/>
    <mergeCell ref="E31:G31"/>
    <mergeCell ref="H31:J31"/>
    <mergeCell ref="K31:L31"/>
    <mergeCell ref="M31:O31"/>
    <mergeCell ref="E32:G32"/>
    <mergeCell ref="H32:J32"/>
    <mergeCell ref="K32:L32"/>
    <mergeCell ref="M32:O32"/>
    <mergeCell ref="E29:G29"/>
    <mergeCell ref="H29:J29"/>
    <mergeCell ref="K29:L29"/>
    <mergeCell ref="M29:O29"/>
    <mergeCell ref="E30:G30"/>
    <mergeCell ref="H30:J30"/>
    <mergeCell ref="K30:L30"/>
    <mergeCell ref="M30:O30"/>
    <mergeCell ref="E35:G35"/>
    <mergeCell ref="H35:J35"/>
    <mergeCell ref="K35:L35"/>
    <mergeCell ref="M35:O35"/>
    <mergeCell ref="E36:G36"/>
    <mergeCell ref="H36:J36"/>
    <mergeCell ref="K36:L36"/>
    <mergeCell ref="M36:O36"/>
    <mergeCell ref="E33:G33"/>
    <mergeCell ref="H33:J33"/>
    <mergeCell ref="K33:L33"/>
    <mergeCell ref="M33:O33"/>
    <mergeCell ref="E34:G34"/>
    <mergeCell ref="H34:J34"/>
    <mergeCell ref="K34:L34"/>
    <mergeCell ref="M34:O34"/>
    <mergeCell ref="E39:G39"/>
    <mergeCell ref="H39:J39"/>
    <mergeCell ref="K39:L39"/>
    <mergeCell ref="M39:O39"/>
    <mergeCell ref="E40:G40"/>
    <mergeCell ref="H40:J40"/>
    <mergeCell ref="K40:L40"/>
    <mergeCell ref="M40:O40"/>
    <mergeCell ref="E37:G37"/>
    <mergeCell ref="H37:J37"/>
    <mergeCell ref="K37:L37"/>
    <mergeCell ref="M37:O37"/>
    <mergeCell ref="E38:G38"/>
    <mergeCell ref="H38:J38"/>
    <mergeCell ref="K38:L38"/>
    <mergeCell ref="M38:O38"/>
    <mergeCell ref="A47:D47"/>
    <mergeCell ref="E47:H47"/>
    <mergeCell ref="L47:O47"/>
    <mergeCell ref="E48:H48"/>
    <mergeCell ref="L48:O48"/>
    <mergeCell ref="A50:P50"/>
    <mergeCell ref="A42:P42"/>
    <mergeCell ref="A44:P44"/>
    <mergeCell ref="A45:D45"/>
    <mergeCell ref="E45:H45"/>
    <mergeCell ref="L45:O45"/>
    <mergeCell ref="E46:H46"/>
    <mergeCell ref="L46:O46"/>
    <mergeCell ref="A55:D56"/>
    <mergeCell ref="E55:H55"/>
    <mergeCell ref="L55:O55"/>
    <mergeCell ref="E56:H56"/>
    <mergeCell ref="L56:O56"/>
    <mergeCell ref="A51:D52"/>
    <mergeCell ref="E51:H51"/>
    <mergeCell ref="L51:O51"/>
    <mergeCell ref="E52:H52"/>
    <mergeCell ref="L52:O52"/>
    <mergeCell ref="A54:P54"/>
  </mergeCells>
  <dataValidations count="8">
    <dataValidation type="textLength" operator="equal" allowBlank="1" showDropDown="1" showInputMessage="1" showErrorMessage="1" sqref="D27:D40">
      <formula1>4</formula1>
    </dataValidation>
    <dataValidation type="textLength" operator="equal" allowBlank="1" showDropDown="1" showInputMessage="1" showErrorMessage="1" promptTitle="Código Programa" sqref="A27:A40">
      <formula1>2</formula1>
    </dataValidation>
    <dataValidation type="textLength" operator="equal" allowBlank="1" showDropDown="1" showInputMessage="1" showErrorMessage="1" sqref="B27:B40">
      <formula1>2</formula1>
    </dataValidation>
    <dataValidation type="textLength" operator="equal" allowBlank="1" showInputMessage="1" showErrorMessage="1" sqref="C27:C40">
      <formula1>2</formula1>
    </dataValidation>
    <dataValidation type="textLength" operator="equal" allowBlank="1" showDropDown="1" showInputMessage="1" showErrorMessage="1" promptTitle="Código Unidad" prompt="Digite el código de la unidad." sqref="D18:E18">
      <formula1>4</formula1>
    </dataValidation>
    <dataValidation allowBlank="1" showInputMessage="1" showErrorMessage="1" promptTitle="Nombre Capítulo" sqref="F16 F14 F18"/>
    <dataValidation type="textLength" operator="equal" allowBlank="1" showDropDown="1" showInputMessage="1" showErrorMessage="1" promptTitle="Código Capítulo" prompt="Digite el código del capítulo." sqref="D14:E14">
      <formula1>4</formula1>
    </dataValidation>
    <dataValidation type="textLength" operator="equal" allowBlank="1" showInputMessage="1" showErrorMessage="1" promptTitle="Código Sub-capítulo" prompt="Seleccione el código del sub capítulo." sqref="D16:E16">
      <formula1>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1"/>
  <sheetViews>
    <sheetView showGridLines="0" tabSelected="1" view="pageBreakPreview" topLeftCell="A209" zoomScale="60" zoomScaleNormal="80" workbookViewId="0">
      <selection activeCell="M257" sqref="M257"/>
    </sheetView>
  </sheetViews>
  <sheetFormatPr baseColWidth="10" defaultColWidth="11.42578125" defaultRowHeight="24.95" customHeight="1"/>
  <cols>
    <col min="1" max="1" width="11.28515625" style="39" customWidth="1"/>
    <col min="2" max="2" width="17.28515625" style="39" customWidth="1"/>
    <col min="3" max="3" width="20.85546875" style="39" customWidth="1"/>
    <col min="4" max="4" width="16.140625" style="39" customWidth="1"/>
    <col min="5" max="5" width="10.5703125" style="39" customWidth="1"/>
    <col min="6" max="6" width="9.42578125" style="55" customWidth="1"/>
    <col min="7" max="7" width="16.42578125" style="55" customWidth="1"/>
    <col min="8" max="8" width="10.5703125" style="55" customWidth="1"/>
    <col min="9" max="9" width="11.140625" style="55" customWidth="1"/>
    <col min="10" max="10" width="9.140625" style="55" customWidth="1"/>
    <col min="11" max="11" width="64.85546875" style="55" customWidth="1"/>
    <col min="12" max="12" width="32.7109375" style="54" hidden="1" customWidth="1"/>
    <col min="13" max="13" width="36.85546875" style="55" customWidth="1"/>
    <col min="14" max="14" width="27.42578125" style="1" customWidth="1"/>
    <col min="15" max="16384" width="11.42578125" style="1"/>
  </cols>
  <sheetData>
    <row r="1" spans="1:14" ht="24.95" customHeight="1">
      <c r="A1" s="51"/>
      <c r="B1" s="51"/>
      <c r="C1" s="51"/>
      <c r="D1" s="51"/>
      <c r="E1" s="51"/>
      <c r="F1" s="52"/>
      <c r="G1" s="52"/>
      <c r="H1" s="52"/>
      <c r="I1" s="52"/>
      <c r="J1" s="52"/>
      <c r="K1" s="53"/>
    </row>
    <row r="2" spans="1:14" ht="24.95" customHeight="1">
      <c r="A2" s="51"/>
      <c r="B2" s="51"/>
      <c r="C2" s="51"/>
      <c r="D2" s="51"/>
      <c r="E2" s="51"/>
      <c r="F2" s="52"/>
      <c r="G2" s="52"/>
      <c r="H2" s="52"/>
      <c r="I2" s="52"/>
      <c r="J2" s="52"/>
      <c r="K2" s="53"/>
    </row>
    <row r="3" spans="1:14" ht="24.95" customHeight="1">
      <c r="A3" s="51"/>
      <c r="B3" s="51"/>
      <c r="C3" s="51"/>
      <c r="D3" s="51"/>
      <c r="E3" s="51"/>
      <c r="F3" s="52"/>
      <c r="G3" s="52"/>
      <c r="H3" s="52"/>
      <c r="I3" s="52"/>
      <c r="J3" s="52"/>
      <c r="K3" s="53"/>
    </row>
    <row r="4" spans="1:14" ht="24.95" customHeight="1">
      <c r="A4" s="51"/>
      <c r="B4" s="51"/>
      <c r="C4" s="51"/>
      <c r="D4" s="51"/>
      <c r="E4" s="51"/>
      <c r="F4" s="52"/>
      <c r="G4" s="52"/>
      <c r="H4" s="52"/>
      <c r="I4" s="52"/>
      <c r="J4" s="52"/>
      <c r="K4" s="53"/>
    </row>
    <row r="5" spans="1:14" ht="24.95" customHeight="1">
      <c r="A5" s="51"/>
      <c r="B5" s="51"/>
      <c r="C5" s="51"/>
      <c r="D5" s="51"/>
      <c r="E5" s="51"/>
      <c r="F5" s="52"/>
      <c r="G5" s="52"/>
      <c r="H5" s="52"/>
      <c r="I5" s="52"/>
      <c r="J5" s="52"/>
      <c r="K5" s="53"/>
    </row>
    <row r="6" spans="1:14" ht="24.95" customHeight="1">
      <c r="A6" s="51"/>
      <c r="B6" s="51"/>
      <c r="C6" s="51"/>
      <c r="D6" s="51"/>
      <c r="E6" s="51"/>
      <c r="F6" s="52"/>
      <c r="G6" s="52"/>
      <c r="H6" s="52"/>
      <c r="I6" s="52"/>
      <c r="J6" s="52"/>
      <c r="K6" s="53"/>
    </row>
    <row r="7" spans="1:14" ht="24.95" customHeight="1">
      <c r="A7" s="51"/>
      <c r="B7" s="51"/>
      <c r="C7" s="51"/>
      <c r="D7" s="51"/>
      <c r="E7" s="51"/>
      <c r="F7" s="52"/>
      <c r="G7" s="52"/>
      <c r="H7" s="52"/>
      <c r="I7" s="52"/>
      <c r="J7" s="52"/>
      <c r="K7" s="53"/>
    </row>
    <row r="8" spans="1:14" ht="24.95" customHeight="1">
      <c r="A8" s="51"/>
      <c r="B8" s="51"/>
      <c r="C8" s="51"/>
      <c r="D8" s="51"/>
      <c r="E8" s="51"/>
      <c r="F8" s="52"/>
      <c r="G8" s="52"/>
      <c r="H8" s="52"/>
      <c r="I8" s="52"/>
      <c r="J8" s="52"/>
      <c r="K8" s="53"/>
    </row>
    <row r="9" spans="1:14" ht="24.95" customHeight="1">
      <c r="A9" s="51"/>
      <c r="B9" s="51"/>
      <c r="C9" s="51"/>
      <c r="D9" s="51"/>
      <c r="E9" s="51"/>
      <c r="F9" s="52"/>
      <c r="G9" s="52"/>
      <c r="H9" s="52"/>
      <c r="I9" s="52"/>
      <c r="J9" s="52"/>
      <c r="K9" s="53"/>
    </row>
    <row r="10" spans="1:14" ht="24.95" customHeight="1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</row>
    <row r="11" spans="1:14" ht="24.95" customHeight="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4" ht="24.95" customHeight="1">
      <c r="A12" s="244" t="s">
        <v>329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</row>
    <row r="13" spans="1:14" ht="24.95" customHeight="1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4"/>
      <c r="L13" s="74"/>
      <c r="M13" s="75"/>
      <c r="N13" s="75"/>
    </row>
    <row r="14" spans="1:14" ht="24.95" customHeight="1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74"/>
      <c r="L14" s="74"/>
      <c r="M14" s="75"/>
      <c r="N14" s="75"/>
    </row>
    <row r="15" spans="1:14" ht="24.95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4"/>
      <c r="L15" s="74"/>
      <c r="M15" s="75"/>
      <c r="N15" s="75"/>
    </row>
    <row r="16" spans="1:14" ht="24.95" customHeight="1">
      <c r="A16" s="76" t="s">
        <v>325</v>
      </c>
      <c r="B16" s="76" t="s">
        <v>325</v>
      </c>
      <c r="C16" s="76"/>
      <c r="D16" s="73"/>
      <c r="E16" s="73"/>
      <c r="F16" s="73"/>
      <c r="G16" s="76" t="s">
        <v>326</v>
      </c>
      <c r="H16" s="77"/>
      <c r="I16" s="77"/>
      <c r="J16" s="73"/>
      <c r="K16" s="74"/>
      <c r="L16" s="74"/>
      <c r="M16" s="75"/>
      <c r="N16" s="75"/>
    </row>
    <row r="17" spans="1:14" ht="24.95" customHeight="1">
      <c r="A17" s="76" t="s">
        <v>327</v>
      </c>
      <c r="B17" s="76" t="s">
        <v>327</v>
      </c>
      <c r="C17" s="76"/>
      <c r="D17" s="73"/>
      <c r="E17" s="73"/>
      <c r="F17" s="73"/>
      <c r="G17" s="76" t="s">
        <v>326</v>
      </c>
      <c r="H17" s="77"/>
      <c r="I17" s="77"/>
      <c r="J17" s="73"/>
      <c r="K17" s="78"/>
      <c r="L17" s="79"/>
      <c r="M17" s="78"/>
      <c r="N17" s="75"/>
    </row>
    <row r="18" spans="1:14" ht="24.95" customHeight="1">
      <c r="A18" s="76" t="s">
        <v>328</v>
      </c>
      <c r="B18" s="76" t="s">
        <v>328</v>
      </c>
      <c r="C18" s="76"/>
      <c r="D18" s="73"/>
      <c r="E18" s="73"/>
      <c r="F18" s="73"/>
      <c r="G18" s="73"/>
      <c r="H18" s="73"/>
      <c r="I18" s="73"/>
      <c r="J18" s="73"/>
      <c r="K18" s="80"/>
      <c r="L18" s="80"/>
      <c r="M18" s="75"/>
      <c r="N18" s="75"/>
    </row>
    <row r="19" spans="1:14" ht="24.95" customHeight="1">
      <c r="A19" s="250" t="s">
        <v>1</v>
      </c>
      <c r="B19" s="250" t="s">
        <v>2</v>
      </c>
      <c r="C19" s="250" t="s">
        <v>22</v>
      </c>
      <c r="D19" s="253" t="s">
        <v>0</v>
      </c>
      <c r="E19" s="250" t="s">
        <v>6</v>
      </c>
      <c r="F19" s="250" t="s">
        <v>38</v>
      </c>
      <c r="G19" s="255" t="s">
        <v>66</v>
      </c>
      <c r="H19" s="250" t="s">
        <v>40</v>
      </c>
      <c r="I19" s="250" t="s">
        <v>41</v>
      </c>
      <c r="J19" s="250" t="s">
        <v>42</v>
      </c>
      <c r="K19" s="254" t="s">
        <v>43</v>
      </c>
      <c r="L19" s="251" t="s">
        <v>7</v>
      </c>
      <c r="M19" s="252" t="s">
        <v>288</v>
      </c>
      <c r="N19" s="252" t="s">
        <v>317</v>
      </c>
    </row>
    <row r="20" spans="1:14" ht="69.75" customHeight="1">
      <c r="A20" s="250"/>
      <c r="B20" s="250"/>
      <c r="C20" s="250"/>
      <c r="D20" s="253"/>
      <c r="E20" s="250" t="s">
        <v>4</v>
      </c>
      <c r="F20" s="250" t="s">
        <v>3</v>
      </c>
      <c r="G20" s="256" t="s">
        <v>3</v>
      </c>
      <c r="H20" s="250" t="s">
        <v>3</v>
      </c>
      <c r="I20" s="250" t="s">
        <v>3</v>
      </c>
      <c r="J20" s="250" t="s">
        <v>3</v>
      </c>
      <c r="K20" s="254"/>
      <c r="L20" s="251"/>
      <c r="M20" s="252"/>
      <c r="N20" s="252" t="s">
        <v>317</v>
      </c>
    </row>
    <row r="21" spans="1:14" ht="29.25" customHeight="1">
      <c r="A21" s="81" t="s">
        <v>214</v>
      </c>
      <c r="B21" s="81" t="s">
        <v>217</v>
      </c>
      <c r="C21" s="81" t="s">
        <v>215</v>
      </c>
      <c r="D21" s="81" t="s">
        <v>63</v>
      </c>
      <c r="E21" s="81" t="s">
        <v>216</v>
      </c>
      <c r="F21" s="82">
        <v>2</v>
      </c>
      <c r="G21" s="82">
        <v>1</v>
      </c>
      <c r="H21" s="82"/>
      <c r="I21" s="82"/>
      <c r="J21" s="82"/>
      <c r="K21" s="83" t="s">
        <v>67</v>
      </c>
      <c r="L21" s="84">
        <f>+L22+L38+L49</f>
        <v>0</v>
      </c>
      <c r="M21" s="84">
        <f>+M22+M38+M49</f>
        <v>565800260</v>
      </c>
      <c r="N21" s="85">
        <f>+M21/720165260*100</f>
        <v>78.565336517343255</v>
      </c>
    </row>
    <row r="22" spans="1:14" ht="24.95" customHeight="1">
      <c r="A22" s="86" t="s">
        <v>214</v>
      </c>
      <c r="B22" s="86" t="s">
        <v>217</v>
      </c>
      <c r="C22" s="86" t="s">
        <v>215</v>
      </c>
      <c r="D22" s="86" t="s">
        <v>63</v>
      </c>
      <c r="E22" s="86" t="s">
        <v>216</v>
      </c>
      <c r="F22" s="87">
        <v>2</v>
      </c>
      <c r="G22" s="87">
        <v>1</v>
      </c>
      <c r="H22" s="87">
        <v>1</v>
      </c>
      <c r="I22" s="88"/>
      <c r="J22" s="88"/>
      <c r="K22" s="89" t="s">
        <v>68</v>
      </c>
      <c r="L22" s="90">
        <f>+L23+L25+L31+L34</f>
        <v>0</v>
      </c>
      <c r="M22" s="90">
        <f>+M23+M25+M31+M34</f>
        <v>387700260</v>
      </c>
      <c r="N22" s="91">
        <f t="shared" ref="N22:N83" si="0">+M22/720165260*100</f>
        <v>53.834901727972827</v>
      </c>
    </row>
    <row r="23" spans="1:14" ht="24.95" customHeight="1">
      <c r="A23" s="86" t="s">
        <v>214</v>
      </c>
      <c r="B23" s="86" t="s">
        <v>217</v>
      </c>
      <c r="C23" s="86" t="s">
        <v>215</v>
      </c>
      <c r="D23" s="86" t="s">
        <v>63</v>
      </c>
      <c r="E23" s="86" t="s">
        <v>216</v>
      </c>
      <c r="F23" s="87">
        <v>2</v>
      </c>
      <c r="G23" s="87">
        <v>1</v>
      </c>
      <c r="H23" s="87">
        <v>1</v>
      </c>
      <c r="I23" s="88">
        <v>1</v>
      </c>
      <c r="J23" s="88"/>
      <c r="K23" s="92" t="s">
        <v>69</v>
      </c>
      <c r="L23" s="93"/>
      <c r="M23" s="90">
        <f>+M24</f>
        <v>332000000</v>
      </c>
      <c r="N23" s="91">
        <f t="shared" si="0"/>
        <v>46.100529758961159</v>
      </c>
    </row>
    <row r="24" spans="1:14" ht="24.95" customHeight="1">
      <c r="A24" s="86" t="s">
        <v>214</v>
      </c>
      <c r="B24" s="86" t="s">
        <v>217</v>
      </c>
      <c r="C24" s="86" t="s">
        <v>215</v>
      </c>
      <c r="D24" s="86" t="s">
        <v>63</v>
      </c>
      <c r="E24" s="86" t="s">
        <v>216</v>
      </c>
      <c r="F24" s="94">
        <v>2</v>
      </c>
      <c r="G24" s="94">
        <v>1</v>
      </c>
      <c r="H24" s="94">
        <v>1</v>
      </c>
      <c r="I24" s="95">
        <v>1</v>
      </c>
      <c r="J24" s="95">
        <v>1</v>
      </c>
      <c r="K24" s="96" t="s">
        <v>70</v>
      </c>
      <c r="L24" s="93"/>
      <c r="M24" s="97">
        <v>332000000</v>
      </c>
      <c r="N24" s="98">
        <f t="shared" si="0"/>
        <v>46.100529758961159</v>
      </c>
    </row>
    <row r="25" spans="1:14" ht="36.75" customHeight="1">
      <c r="A25" s="86" t="s">
        <v>214</v>
      </c>
      <c r="B25" s="86" t="s">
        <v>62</v>
      </c>
      <c r="C25" s="86" t="s">
        <v>215</v>
      </c>
      <c r="D25" s="86" t="s">
        <v>63</v>
      </c>
      <c r="E25" s="86" t="s">
        <v>216</v>
      </c>
      <c r="F25" s="87">
        <v>2</v>
      </c>
      <c r="G25" s="87">
        <v>1</v>
      </c>
      <c r="H25" s="87">
        <v>1</v>
      </c>
      <c r="I25" s="88">
        <v>2</v>
      </c>
      <c r="J25" s="88"/>
      <c r="K25" s="99" t="s">
        <v>71</v>
      </c>
      <c r="L25" s="93"/>
      <c r="M25" s="90">
        <f>SUM(M26:M29)</f>
        <v>21600000</v>
      </c>
      <c r="N25" s="91">
        <f t="shared" si="0"/>
        <v>2.9993115746794006</v>
      </c>
    </row>
    <row r="26" spans="1:14" ht="27.75" customHeight="1">
      <c r="A26" s="86" t="s">
        <v>214</v>
      </c>
      <c r="B26" s="86" t="s">
        <v>62</v>
      </c>
      <c r="C26" s="86" t="s">
        <v>215</v>
      </c>
      <c r="D26" s="86" t="s">
        <v>63</v>
      </c>
      <c r="E26" s="86" t="s">
        <v>216</v>
      </c>
      <c r="F26" s="94">
        <v>2</v>
      </c>
      <c r="G26" s="94">
        <v>1</v>
      </c>
      <c r="H26" s="94">
        <v>1</v>
      </c>
      <c r="I26" s="95">
        <v>2</v>
      </c>
      <c r="J26" s="95">
        <v>3</v>
      </c>
      <c r="K26" s="96" t="s">
        <v>72</v>
      </c>
      <c r="L26" s="93"/>
      <c r="M26" s="97">
        <v>300000</v>
      </c>
      <c r="N26" s="98">
        <f t="shared" si="0"/>
        <v>4.1657105203880565E-2</v>
      </c>
    </row>
    <row r="27" spans="1:14" ht="29.25" customHeight="1">
      <c r="A27" s="86" t="s">
        <v>214</v>
      </c>
      <c r="B27" s="86" t="s">
        <v>62</v>
      </c>
      <c r="C27" s="86" t="s">
        <v>215</v>
      </c>
      <c r="D27" s="86" t="s">
        <v>63</v>
      </c>
      <c r="E27" s="86" t="s">
        <v>216</v>
      </c>
      <c r="F27" s="94">
        <v>2</v>
      </c>
      <c r="G27" s="94">
        <v>1</v>
      </c>
      <c r="H27" s="94">
        <v>1</v>
      </c>
      <c r="I27" s="95">
        <v>2</v>
      </c>
      <c r="J27" s="95">
        <v>5</v>
      </c>
      <c r="K27" s="96" t="s">
        <v>245</v>
      </c>
      <c r="L27" s="93"/>
      <c r="M27" s="97">
        <v>300000</v>
      </c>
      <c r="N27" s="98">
        <f t="shared" si="0"/>
        <v>4.1657105203880565E-2</v>
      </c>
    </row>
    <row r="28" spans="1:14" ht="32.25" customHeight="1">
      <c r="A28" s="86" t="s">
        <v>214</v>
      </c>
      <c r="B28" s="86" t="s">
        <v>62</v>
      </c>
      <c r="C28" s="86" t="s">
        <v>215</v>
      </c>
      <c r="D28" s="86" t="s">
        <v>63</v>
      </c>
      <c r="E28" s="86" t="s">
        <v>216</v>
      </c>
      <c r="F28" s="94">
        <v>2</v>
      </c>
      <c r="G28" s="94">
        <v>1</v>
      </c>
      <c r="H28" s="94">
        <v>1</v>
      </c>
      <c r="I28" s="95">
        <v>2</v>
      </c>
      <c r="J28" s="95">
        <v>8</v>
      </c>
      <c r="K28" s="96" t="s">
        <v>73</v>
      </c>
      <c r="L28" s="93"/>
      <c r="M28" s="97">
        <v>16000000</v>
      </c>
      <c r="N28" s="98">
        <f t="shared" si="0"/>
        <v>2.2217122775402967</v>
      </c>
    </row>
    <row r="29" spans="1:14" ht="33" customHeight="1">
      <c r="A29" s="86" t="s">
        <v>214</v>
      </c>
      <c r="B29" s="86" t="s">
        <v>62</v>
      </c>
      <c r="C29" s="86" t="s">
        <v>215</v>
      </c>
      <c r="D29" s="86" t="s">
        <v>63</v>
      </c>
      <c r="E29" s="86" t="s">
        <v>216</v>
      </c>
      <c r="F29" s="94">
        <v>2</v>
      </c>
      <c r="G29" s="94">
        <v>1</v>
      </c>
      <c r="H29" s="94">
        <v>1</v>
      </c>
      <c r="I29" s="95">
        <v>2</v>
      </c>
      <c r="J29" s="95">
        <v>11</v>
      </c>
      <c r="K29" s="96" t="s">
        <v>275</v>
      </c>
      <c r="L29" s="93"/>
      <c r="M29" s="97">
        <v>5000000</v>
      </c>
      <c r="N29" s="98">
        <f t="shared" si="0"/>
        <v>0.6942850867313427</v>
      </c>
    </row>
    <row r="30" spans="1:14" ht="24.95" customHeight="1">
      <c r="A30" s="100"/>
      <c r="B30" s="100"/>
      <c r="C30" s="100"/>
      <c r="D30" s="100"/>
      <c r="E30" s="100"/>
      <c r="F30" s="94"/>
      <c r="G30" s="94"/>
      <c r="H30" s="94"/>
      <c r="I30" s="95"/>
      <c r="J30" s="95"/>
      <c r="K30" s="96"/>
      <c r="L30" s="93"/>
      <c r="M30" s="97"/>
      <c r="N30" s="98">
        <f t="shared" si="0"/>
        <v>0</v>
      </c>
    </row>
    <row r="31" spans="1:14" ht="24.95" customHeight="1">
      <c r="A31" s="86" t="s">
        <v>214</v>
      </c>
      <c r="B31" s="86" t="s">
        <v>217</v>
      </c>
      <c r="C31" s="86" t="s">
        <v>215</v>
      </c>
      <c r="D31" s="86" t="s">
        <v>63</v>
      </c>
      <c r="E31" s="86" t="s">
        <v>216</v>
      </c>
      <c r="F31" s="87">
        <v>2</v>
      </c>
      <c r="G31" s="87">
        <v>1</v>
      </c>
      <c r="H31" s="87">
        <v>1</v>
      </c>
      <c r="I31" s="88">
        <v>4</v>
      </c>
      <c r="J31" s="95"/>
      <c r="K31" s="99" t="s">
        <v>74</v>
      </c>
      <c r="L31" s="93"/>
      <c r="M31" s="90">
        <f>SUM(M32)</f>
        <v>26100260</v>
      </c>
      <c r="N31" s="91">
        <f t="shared" si="0"/>
        <v>3.6242042555621188</v>
      </c>
    </row>
    <row r="32" spans="1:14" ht="24.95" customHeight="1">
      <c r="A32" s="86" t="s">
        <v>214</v>
      </c>
      <c r="B32" s="86" t="s">
        <v>217</v>
      </c>
      <c r="C32" s="86" t="s">
        <v>215</v>
      </c>
      <c r="D32" s="86" t="s">
        <v>63</v>
      </c>
      <c r="E32" s="86" t="s">
        <v>216</v>
      </c>
      <c r="F32" s="94">
        <v>2</v>
      </c>
      <c r="G32" s="94">
        <v>1</v>
      </c>
      <c r="H32" s="94">
        <v>1</v>
      </c>
      <c r="I32" s="95">
        <v>4</v>
      </c>
      <c r="J32" s="95">
        <v>1</v>
      </c>
      <c r="K32" s="96" t="str">
        <f>K31</f>
        <v xml:space="preserve">Sueldo Anual No. 13 </v>
      </c>
      <c r="L32" s="93"/>
      <c r="M32" s="97">
        <v>26100260</v>
      </c>
      <c r="N32" s="98">
        <f t="shared" si="0"/>
        <v>3.6242042555621188</v>
      </c>
    </row>
    <row r="33" spans="1:14" ht="24.95" customHeight="1">
      <c r="A33" s="100"/>
      <c r="B33" s="100"/>
      <c r="C33" s="100"/>
      <c r="D33" s="100"/>
      <c r="E33" s="100"/>
      <c r="F33" s="94"/>
      <c r="G33" s="94"/>
      <c r="H33" s="94"/>
      <c r="I33" s="95"/>
      <c r="J33" s="95"/>
      <c r="K33" s="96"/>
      <c r="L33" s="93"/>
      <c r="M33" s="97"/>
      <c r="N33" s="98">
        <f t="shared" si="0"/>
        <v>0</v>
      </c>
    </row>
    <row r="34" spans="1:14" ht="24.95" customHeight="1">
      <c r="A34" s="86" t="s">
        <v>214</v>
      </c>
      <c r="B34" s="86" t="s">
        <v>62</v>
      </c>
      <c r="C34" s="86" t="s">
        <v>215</v>
      </c>
      <c r="D34" s="86" t="s">
        <v>63</v>
      </c>
      <c r="E34" s="86" t="s">
        <v>216</v>
      </c>
      <c r="F34" s="87">
        <v>2</v>
      </c>
      <c r="G34" s="87">
        <v>1</v>
      </c>
      <c r="H34" s="87">
        <v>1</v>
      </c>
      <c r="I34" s="88">
        <v>5</v>
      </c>
      <c r="J34" s="95"/>
      <c r="K34" s="99" t="s">
        <v>75</v>
      </c>
      <c r="L34" s="93"/>
      <c r="M34" s="90">
        <f>M35+M36</f>
        <v>8000000</v>
      </c>
      <c r="N34" s="91">
        <f t="shared" si="0"/>
        <v>1.1108561387701483</v>
      </c>
    </row>
    <row r="35" spans="1:14" ht="27.75" customHeight="1">
      <c r="A35" s="86" t="s">
        <v>214</v>
      </c>
      <c r="B35" s="86" t="s">
        <v>62</v>
      </c>
      <c r="C35" s="86" t="s">
        <v>215</v>
      </c>
      <c r="D35" s="86" t="s">
        <v>63</v>
      </c>
      <c r="E35" s="86" t="s">
        <v>216</v>
      </c>
      <c r="F35" s="94">
        <v>2</v>
      </c>
      <c r="G35" s="94">
        <v>1</v>
      </c>
      <c r="H35" s="94">
        <v>1</v>
      </c>
      <c r="I35" s="95">
        <v>5</v>
      </c>
      <c r="J35" s="95">
        <v>1</v>
      </c>
      <c r="K35" s="96" t="s">
        <v>75</v>
      </c>
      <c r="L35" s="93"/>
      <c r="M35" s="97">
        <v>4000000</v>
      </c>
      <c r="N35" s="98">
        <f t="shared" si="0"/>
        <v>0.55542806938507416</v>
      </c>
    </row>
    <row r="36" spans="1:14" ht="53.25" customHeight="1">
      <c r="A36" s="86" t="s">
        <v>214</v>
      </c>
      <c r="B36" s="86" t="s">
        <v>62</v>
      </c>
      <c r="C36" s="86" t="s">
        <v>215</v>
      </c>
      <c r="D36" s="86" t="s">
        <v>63</v>
      </c>
      <c r="E36" s="86" t="s">
        <v>216</v>
      </c>
      <c r="F36" s="94">
        <v>2</v>
      </c>
      <c r="G36" s="94">
        <v>1</v>
      </c>
      <c r="H36" s="94">
        <v>1</v>
      </c>
      <c r="I36" s="95">
        <v>5</v>
      </c>
      <c r="J36" s="95">
        <v>4</v>
      </c>
      <c r="K36" s="96" t="s">
        <v>76</v>
      </c>
      <c r="L36" s="93"/>
      <c r="M36" s="97">
        <v>4000000</v>
      </c>
      <c r="N36" s="98">
        <f t="shared" si="0"/>
        <v>0.55542806938507416</v>
      </c>
    </row>
    <row r="37" spans="1:14" ht="24.95" customHeight="1">
      <c r="A37" s="100"/>
      <c r="B37" s="100"/>
      <c r="C37" s="100"/>
      <c r="D37" s="100"/>
      <c r="E37" s="100"/>
      <c r="F37" s="101"/>
      <c r="G37" s="101"/>
      <c r="H37" s="101"/>
      <c r="I37" s="101"/>
      <c r="J37" s="101"/>
      <c r="K37" s="102"/>
      <c r="L37" s="93"/>
      <c r="M37" s="103"/>
      <c r="N37" s="98">
        <f t="shared" si="0"/>
        <v>0</v>
      </c>
    </row>
    <row r="38" spans="1:14" ht="24.95" customHeight="1">
      <c r="A38" s="86" t="s">
        <v>214</v>
      </c>
      <c r="B38" s="86" t="s">
        <v>62</v>
      </c>
      <c r="C38" s="86" t="s">
        <v>215</v>
      </c>
      <c r="D38" s="86" t="s">
        <v>63</v>
      </c>
      <c r="E38" s="86" t="s">
        <v>216</v>
      </c>
      <c r="F38" s="87">
        <v>2</v>
      </c>
      <c r="G38" s="87">
        <v>1</v>
      </c>
      <c r="H38" s="87">
        <v>2</v>
      </c>
      <c r="I38" s="95"/>
      <c r="J38" s="95"/>
      <c r="K38" s="89" t="s">
        <v>77</v>
      </c>
      <c r="L38" s="104">
        <f t="shared" ref="L38" si="1">SUM(L39:L39)</f>
        <v>0</v>
      </c>
      <c r="M38" s="90">
        <f>SUM(M39:M40)</f>
        <v>123100000</v>
      </c>
      <c r="N38" s="91">
        <f t="shared" si="0"/>
        <v>17.093298835325658</v>
      </c>
    </row>
    <row r="39" spans="1:14" ht="24.95" customHeight="1">
      <c r="A39" s="86" t="s">
        <v>214</v>
      </c>
      <c r="B39" s="86" t="s">
        <v>62</v>
      </c>
      <c r="C39" s="86" t="s">
        <v>215</v>
      </c>
      <c r="D39" s="86" t="s">
        <v>63</v>
      </c>
      <c r="E39" s="86" t="s">
        <v>216</v>
      </c>
      <c r="F39" s="87">
        <v>2</v>
      </c>
      <c r="G39" s="87">
        <v>1</v>
      </c>
      <c r="H39" s="87">
        <v>2</v>
      </c>
      <c r="I39" s="95">
        <v>2</v>
      </c>
      <c r="J39" s="95"/>
      <c r="K39" s="99" t="s">
        <v>78</v>
      </c>
      <c r="L39" s="104">
        <f>SUM(L40:L44)</f>
        <v>0</v>
      </c>
      <c r="M39" s="90">
        <f>SUM(M41:M45)</f>
        <v>122700000</v>
      </c>
      <c r="N39" s="91">
        <f t="shared" si="0"/>
        <v>17.03775602838715</v>
      </c>
    </row>
    <row r="40" spans="1:14" ht="24.95" customHeight="1">
      <c r="A40" s="86" t="s">
        <v>214</v>
      </c>
      <c r="B40" s="86" t="s">
        <v>62</v>
      </c>
      <c r="C40" s="86" t="s">
        <v>215</v>
      </c>
      <c r="D40" s="86" t="s">
        <v>63</v>
      </c>
      <c r="E40" s="86" t="s">
        <v>216</v>
      </c>
      <c r="F40" s="94">
        <v>2</v>
      </c>
      <c r="G40" s="94">
        <v>1</v>
      </c>
      <c r="H40" s="94">
        <v>2</v>
      </c>
      <c r="I40" s="95">
        <v>2</v>
      </c>
      <c r="J40" s="95">
        <v>3</v>
      </c>
      <c r="K40" s="96" t="s">
        <v>79</v>
      </c>
      <c r="L40" s="93"/>
      <c r="M40" s="97">
        <v>400000</v>
      </c>
      <c r="N40" s="98">
        <f t="shared" si="0"/>
        <v>5.5542806938507425E-2</v>
      </c>
    </row>
    <row r="41" spans="1:14" ht="25.5" customHeight="1">
      <c r="A41" s="86" t="s">
        <v>214</v>
      </c>
      <c r="B41" s="86" t="s">
        <v>62</v>
      </c>
      <c r="C41" s="86" t="s">
        <v>215</v>
      </c>
      <c r="D41" s="86" t="s">
        <v>63</v>
      </c>
      <c r="E41" s="86" t="s">
        <v>216</v>
      </c>
      <c r="F41" s="94">
        <v>2</v>
      </c>
      <c r="G41" s="94">
        <v>1</v>
      </c>
      <c r="H41" s="94">
        <v>2</v>
      </c>
      <c r="I41" s="95">
        <v>2</v>
      </c>
      <c r="J41" s="95">
        <v>5</v>
      </c>
      <c r="K41" s="96" t="s">
        <v>80</v>
      </c>
      <c r="L41" s="93"/>
      <c r="M41" s="97">
        <v>11000000</v>
      </c>
      <c r="N41" s="98">
        <f t="shared" si="0"/>
        <v>1.5274271908089541</v>
      </c>
    </row>
    <row r="42" spans="1:14" ht="24.95" customHeight="1">
      <c r="A42" s="86" t="s">
        <v>214</v>
      </c>
      <c r="B42" s="86" t="s">
        <v>217</v>
      </c>
      <c r="C42" s="86" t="s">
        <v>215</v>
      </c>
      <c r="D42" s="86" t="s">
        <v>63</v>
      </c>
      <c r="E42" s="86" t="s">
        <v>216</v>
      </c>
      <c r="F42" s="94">
        <v>2</v>
      </c>
      <c r="G42" s="94">
        <v>1</v>
      </c>
      <c r="H42" s="94">
        <v>2</v>
      </c>
      <c r="I42" s="95">
        <v>2</v>
      </c>
      <c r="J42" s="95">
        <v>6</v>
      </c>
      <c r="K42" s="96" t="s">
        <v>81</v>
      </c>
      <c r="L42" s="93"/>
      <c r="M42" s="97">
        <v>26000000</v>
      </c>
      <c r="N42" s="98">
        <f t="shared" si="0"/>
        <v>3.6102824510029823</v>
      </c>
    </row>
    <row r="43" spans="1:14" ht="27.75" customHeight="1">
      <c r="A43" s="86" t="s">
        <v>214</v>
      </c>
      <c r="B43" s="86" t="s">
        <v>217</v>
      </c>
      <c r="C43" s="86" t="s">
        <v>215</v>
      </c>
      <c r="D43" s="86" t="s">
        <v>63</v>
      </c>
      <c r="E43" s="86" t="s">
        <v>216</v>
      </c>
      <c r="F43" s="94">
        <v>2</v>
      </c>
      <c r="G43" s="94">
        <v>1</v>
      </c>
      <c r="H43" s="94">
        <v>2</v>
      </c>
      <c r="I43" s="95">
        <v>2</v>
      </c>
      <c r="J43" s="95">
        <v>9</v>
      </c>
      <c r="K43" s="96" t="s">
        <v>82</v>
      </c>
      <c r="L43" s="93"/>
      <c r="M43" s="97">
        <v>7000000</v>
      </c>
      <c r="N43" s="98">
        <f t="shared" si="0"/>
        <v>0.9719991214238799</v>
      </c>
    </row>
    <row r="44" spans="1:14" ht="48" customHeight="1">
      <c r="A44" s="86" t="s">
        <v>214</v>
      </c>
      <c r="B44" s="86" t="s">
        <v>217</v>
      </c>
      <c r="C44" s="86" t="s">
        <v>215</v>
      </c>
      <c r="D44" s="86" t="s">
        <v>63</v>
      </c>
      <c r="E44" s="86" t="s">
        <v>276</v>
      </c>
      <c r="F44" s="94">
        <v>2</v>
      </c>
      <c r="G44" s="94">
        <v>1</v>
      </c>
      <c r="H44" s="94">
        <v>2</v>
      </c>
      <c r="I44" s="95">
        <v>2</v>
      </c>
      <c r="J44" s="95">
        <v>10</v>
      </c>
      <c r="K44" s="96" t="s">
        <v>83</v>
      </c>
      <c r="L44" s="93"/>
      <c r="M44" s="97">
        <v>26000000</v>
      </c>
      <c r="N44" s="98">
        <f t="shared" si="0"/>
        <v>3.6102824510029823</v>
      </c>
    </row>
    <row r="45" spans="1:14" ht="47.25" customHeight="1">
      <c r="A45" s="86" t="s">
        <v>214</v>
      </c>
      <c r="B45" s="86" t="s">
        <v>217</v>
      </c>
      <c r="C45" s="86" t="s">
        <v>215</v>
      </c>
      <c r="D45" s="86" t="s">
        <v>63</v>
      </c>
      <c r="E45" s="86" t="s">
        <v>276</v>
      </c>
      <c r="F45" s="87">
        <v>2</v>
      </c>
      <c r="G45" s="87">
        <v>1</v>
      </c>
      <c r="H45" s="87">
        <v>4</v>
      </c>
      <c r="I45" s="88">
        <v>2</v>
      </c>
      <c r="J45" s="88"/>
      <c r="K45" s="105" t="s">
        <v>330</v>
      </c>
      <c r="L45" s="93"/>
      <c r="M45" s="97">
        <f>M46+M47</f>
        <v>52700000</v>
      </c>
      <c r="N45" s="98">
        <f t="shared" si="0"/>
        <v>7.3177648141483527</v>
      </c>
    </row>
    <row r="46" spans="1:14" ht="47.25" customHeight="1">
      <c r="A46" s="86" t="s">
        <v>214</v>
      </c>
      <c r="B46" s="86" t="s">
        <v>217</v>
      </c>
      <c r="C46" s="86" t="s">
        <v>215</v>
      </c>
      <c r="D46" s="86" t="s">
        <v>63</v>
      </c>
      <c r="E46" s="86" t="s">
        <v>276</v>
      </c>
      <c r="F46" s="94">
        <v>2</v>
      </c>
      <c r="G46" s="94">
        <v>1</v>
      </c>
      <c r="H46" s="94">
        <v>4</v>
      </c>
      <c r="I46" s="95">
        <v>2</v>
      </c>
      <c r="J46" s="95">
        <v>3</v>
      </c>
      <c r="K46" s="96" t="s">
        <v>297</v>
      </c>
      <c r="L46" s="93"/>
      <c r="M46" s="97">
        <v>26000000</v>
      </c>
      <c r="N46" s="98">
        <f t="shared" si="0"/>
        <v>3.6102824510029823</v>
      </c>
    </row>
    <row r="47" spans="1:14" ht="47.25" customHeight="1">
      <c r="A47" s="86" t="s">
        <v>214</v>
      </c>
      <c r="B47" s="86" t="s">
        <v>217</v>
      </c>
      <c r="C47" s="86" t="s">
        <v>215</v>
      </c>
      <c r="D47" s="86" t="s">
        <v>63</v>
      </c>
      <c r="E47" s="86" t="s">
        <v>276</v>
      </c>
      <c r="F47" s="94">
        <v>2</v>
      </c>
      <c r="G47" s="94">
        <v>1</v>
      </c>
      <c r="H47" s="94">
        <v>4</v>
      </c>
      <c r="I47" s="95">
        <v>2</v>
      </c>
      <c r="J47" s="95">
        <v>4</v>
      </c>
      <c r="K47" s="96" t="s">
        <v>331</v>
      </c>
      <c r="L47" s="93"/>
      <c r="M47" s="97">
        <v>26700000</v>
      </c>
      <c r="N47" s="98">
        <f t="shared" si="0"/>
        <v>3.7074823631453704</v>
      </c>
    </row>
    <row r="48" spans="1:14" ht="22.5" customHeight="1">
      <c r="A48" s="100"/>
      <c r="B48" s="100"/>
      <c r="C48" s="100"/>
      <c r="D48" s="100"/>
      <c r="E48" s="100"/>
      <c r="F48" s="101"/>
      <c r="G48" s="101"/>
      <c r="H48" s="101"/>
      <c r="I48" s="101"/>
      <c r="J48" s="101"/>
      <c r="K48" s="102"/>
      <c r="L48" s="93"/>
      <c r="M48" s="103"/>
      <c r="N48" s="98">
        <f t="shared" si="0"/>
        <v>0</v>
      </c>
    </row>
    <row r="49" spans="1:14" ht="30.75" customHeight="1">
      <c r="A49" s="86" t="s">
        <v>214</v>
      </c>
      <c r="B49" s="86" t="s">
        <v>217</v>
      </c>
      <c r="C49" s="86" t="s">
        <v>215</v>
      </c>
      <c r="D49" s="86" t="s">
        <v>63</v>
      </c>
      <c r="E49" s="86" t="s">
        <v>216</v>
      </c>
      <c r="F49" s="87">
        <v>2</v>
      </c>
      <c r="G49" s="87">
        <v>1</v>
      </c>
      <c r="H49" s="87">
        <v>5</v>
      </c>
      <c r="I49" s="88"/>
      <c r="J49" s="88"/>
      <c r="K49" s="106" t="s">
        <v>84</v>
      </c>
      <c r="L49" s="104">
        <f t="shared" ref="L49" si="2">SUM(L50:L52)</f>
        <v>0</v>
      </c>
      <c r="M49" s="90">
        <f>SUM(M50:M52)</f>
        <v>55000000</v>
      </c>
      <c r="N49" s="91">
        <f t="shared" si="0"/>
        <v>7.6371359540447701</v>
      </c>
    </row>
    <row r="50" spans="1:14" ht="24.95" customHeight="1">
      <c r="A50" s="86" t="s">
        <v>214</v>
      </c>
      <c r="B50" s="86" t="s">
        <v>217</v>
      </c>
      <c r="C50" s="86" t="s">
        <v>215</v>
      </c>
      <c r="D50" s="86" t="s">
        <v>63</v>
      </c>
      <c r="E50" s="86" t="s">
        <v>216</v>
      </c>
      <c r="F50" s="87">
        <v>2</v>
      </c>
      <c r="G50" s="87">
        <v>1</v>
      </c>
      <c r="H50" s="87">
        <v>5</v>
      </c>
      <c r="I50" s="95">
        <v>1</v>
      </c>
      <c r="J50" s="95"/>
      <c r="K50" s="96" t="s">
        <v>85</v>
      </c>
      <c r="L50" s="93"/>
      <c r="M50" s="97">
        <v>24000000</v>
      </c>
      <c r="N50" s="98">
        <f t="shared" si="0"/>
        <v>3.3325684163104454</v>
      </c>
    </row>
    <row r="51" spans="1:14" ht="45.75" customHeight="1">
      <c r="A51" s="86" t="s">
        <v>214</v>
      </c>
      <c r="B51" s="86" t="s">
        <v>217</v>
      </c>
      <c r="C51" s="86" t="s">
        <v>215</v>
      </c>
      <c r="D51" s="86" t="s">
        <v>63</v>
      </c>
      <c r="E51" s="86" t="s">
        <v>216</v>
      </c>
      <c r="F51" s="87">
        <v>2</v>
      </c>
      <c r="G51" s="87">
        <v>1</v>
      </c>
      <c r="H51" s="87">
        <v>5</v>
      </c>
      <c r="I51" s="95">
        <v>2</v>
      </c>
      <c r="J51" s="95"/>
      <c r="K51" s="96" t="s">
        <v>86</v>
      </c>
      <c r="L51" s="93"/>
      <c r="M51" s="97">
        <v>24000000</v>
      </c>
      <c r="N51" s="98">
        <f t="shared" si="0"/>
        <v>3.3325684163104454</v>
      </c>
    </row>
    <row r="52" spans="1:14" ht="48.75" customHeight="1">
      <c r="A52" s="86" t="s">
        <v>214</v>
      </c>
      <c r="B52" s="86" t="s">
        <v>217</v>
      </c>
      <c r="C52" s="86" t="s">
        <v>215</v>
      </c>
      <c r="D52" s="86" t="s">
        <v>63</v>
      </c>
      <c r="E52" s="86" t="s">
        <v>216</v>
      </c>
      <c r="F52" s="87">
        <v>2</v>
      </c>
      <c r="G52" s="87">
        <v>1</v>
      </c>
      <c r="H52" s="87">
        <v>5</v>
      </c>
      <c r="I52" s="95">
        <v>3</v>
      </c>
      <c r="J52" s="95"/>
      <c r="K52" s="96" t="s">
        <v>87</v>
      </c>
      <c r="L52" s="93"/>
      <c r="M52" s="97">
        <v>7000000</v>
      </c>
      <c r="N52" s="98">
        <f t="shared" si="0"/>
        <v>0.9719991214238799</v>
      </c>
    </row>
    <row r="53" spans="1:14" ht="24.95" customHeight="1">
      <c r="A53" s="100"/>
      <c r="B53" s="100"/>
      <c r="C53" s="100"/>
      <c r="D53" s="100"/>
      <c r="E53" s="100"/>
      <c r="F53" s="101"/>
      <c r="G53" s="101"/>
      <c r="H53" s="101"/>
      <c r="I53" s="101"/>
      <c r="J53" s="101"/>
      <c r="K53" s="102"/>
      <c r="L53" s="93"/>
      <c r="M53" s="103"/>
      <c r="N53" s="98">
        <f t="shared" si="0"/>
        <v>0</v>
      </c>
    </row>
    <row r="54" spans="1:14" ht="40.5" customHeight="1">
      <c r="A54" s="81" t="s">
        <v>214</v>
      </c>
      <c r="B54" s="81" t="s">
        <v>62</v>
      </c>
      <c r="C54" s="81" t="s">
        <v>215</v>
      </c>
      <c r="D54" s="81" t="s">
        <v>63</v>
      </c>
      <c r="E54" s="81">
        <v>30</v>
      </c>
      <c r="F54" s="82">
        <v>2</v>
      </c>
      <c r="G54" s="82">
        <v>2</v>
      </c>
      <c r="H54" s="82"/>
      <c r="I54" s="82"/>
      <c r="J54" s="82"/>
      <c r="K54" s="83" t="s">
        <v>88</v>
      </c>
      <c r="L54" s="107">
        <f>+L55+L69+L76+L80+L88+L99+L109+L125+L146</f>
        <v>17000000</v>
      </c>
      <c r="M54" s="84">
        <f>+M55+M69+M76+M80+M88+M99+M109+M125+M146</f>
        <v>109670000</v>
      </c>
      <c r="N54" s="85">
        <f t="shared" si="0"/>
        <v>15.22844909236527</v>
      </c>
    </row>
    <row r="55" spans="1:14" ht="24.95" customHeight="1">
      <c r="A55" s="86" t="s">
        <v>214</v>
      </c>
      <c r="B55" s="86" t="s">
        <v>62</v>
      </c>
      <c r="C55" s="86" t="s">
        <v>215</v>
      </c>
      <c r="D55" s="86" t="s">
        <v>63</v>
      </c>
      <c r="E55" s="86">
        <v>30</v>
      </c>
      <c r="F55" s="87">
        <v>2</v>
      </c>
      <c r="G55" s="87">
        <v>2</v>
      </c>
      <c r="H55" s="87">
        <v>1</v>
      </c>
      <c r="I55" s="88"/>
      <c r="J55" s="88"/>
      <c r="K55" s="89" t="s">
        <v>89</v>
      </c>
      <c r="L55" s="93"/>
      <c r="M55" s="90">
        <f>+M56+M58+M60+M62+M64+M66</f>
        <v>20450000</v>
      </c>
      <c r="N55" s="91">
        <f t="shared" si="0"/>
        <v>2.8396260047311919</v>
      </c>
    </row>
    <row r="56" spans="1:14" ht="24.95" customHeight="1">
      <c r="A56" s="86" t="s">
        <v>214</v>
      </c>
      <c r="B56" s="86" t="s">
        <v>62</v>
      </c>
      <c r="C56" s="86" t="s">
        <v>215</v>
      </c>
      <c r="D56" s="86" t="s">
        <v>63</v>
      </c>
      <c r="E56" s="86">
        <v>30</v>
      </c>
      <c r="F56" s="87">
        <v>2</v>
      </c>
      <c r="G56" s="87">
        <v>2</v>
      </c>
      <c r="H56" s="87">
        <v>1</v>
      </c>
      <c r="I56" s="88">
        <v>3</v>
      </c>
      <c r="J56" s="95"/>
      <c r="K56" s="99" t="s">
        <v>90</v>
      </c>
      <c r="L56" s="93"/>
      <c r="M56" s="90">
        <f>+M57</f>
        <v>4200000</v>
      </c>
      <c r="N56" s="91">
        <f t="shared" si="0"/>
        <v>0.58319947285432783</v>
      </c>
    </row>
    <row r="57" spans="1:14" ht="24.95" customHeight="1">
      <c r="A57" s="86" t="s">
        <v>214</v>
      </c>
      <c r="B57" s="86" t="s">
        <v>62</v>
      </c>
      <c r="C57" s="86" t="s">
        <v>215</v>
      </c>
      <c r="D57" s="86" t="s">
        <v>63</v>
      </c>
      <c r="E57" s="86">
        <v>30</v>
      </c>
      <c r="F57" s="94">
        <v>2</v>
      </c>
      <c r="G57" s="94">
        <v>2</v>
      </c>
      <c r="H57" s="94">
        <v>1</v>
      </c>
      <c r="I57" s="95">
        <v>3</v>
      </c>
      <c r="J57" s="95">
        <v>1</v>
      </c>
      <c r="K57" s="96" t="s">
        <v>90</v>
      </c>
      <c r="L57" s="93"/>
      <c r="M57" s="97">
        <v>4200000</v>
      </c>
      <c r="N57" s="98">
        <f t="shared" si="0"/>
        <v>0.58319947285432783</v>
      </c>
    </row>
    <row r="58" spans="1:14" ht="24.95" customHeight="1">
      <c r="A58" s="86" t="s">
        <v>214</v>
      </c>
      <c r="B58" s="86" t="s">
        <v>62</v>
      </c>
      <c r="C58" s="86" t="s">
        <v>215</v>
      </c>
      <c r="D58" s="86" t="s">
        <v>63</v>
      </c>
      <c r="E58" s="86">
        <v>30</v>
      </c>
      <c r="F58" s="87">
        <v>2</v>
      </c>
      <c r="G58" s="87">
        <v>2</v>
      </c>
      <c r="H58" s="87">
        <v>1</v>
      </c>
      <c r="I58" s="88">
        <v>4</v>
      </c>
      <c r="J58" s="88"/>
      <c r="K58" s="99" t="s">
        <v>91</v>
      </c>
      <c r="L58" s="93"/>
      <c r="M58" s="90">
        <f>+M59</f>
        <v>50000</v>
      </c>
      <c r="N58" s="91">
        <f t="shared" si="0"/>
        <v>6.9428508673134281E-3</v>
      </c>
    </row>
    <row r="59" spans="1:14" ht="24.95" customHeight="1">
      <c r="A59" s="86" t="s">
        <v>214</v>
      </c>
      <c r="B59" s="86" t="s">
        <v>62</v>
      </c>
      <c r="C59" s="86" t="s">
        <v>215</v>
      </c>
      <c r="D59" s="86" t="s">
        <v>63</v>
      </c>
      <c r="E59" s="86">
        <v>30</v>
      </c>
      <c r="F59" s="94">
        <v>2</v>
      </c>
      <c r="G59" s="94">
        <v>2</v>
      </c>
      <c r="H59" s="94">
        <v>1</v>
      </c>
      <c r="I59" s="95">
        <v>4</v>
      </c>
      <c r="J59" s="95">
        <v>1</v>
      </c>
      <c r="K59" s="96" t="s">
        <v>91</v>
      </c>
      <c r="L59" s="93"/>
      <c r="M59" s="97">
        <v>50000</v>
      </c>
      <c r="N59" s="98">
        <f t="shared" si="0"/>
        <v>6.9428508673134281E-3</v>
      </c>
    </row>
    <row r="60" spans="1:14" ht="24.95" customHeight="1">
      <c r="A60" s="86" t="s">
        <v>214</v>
      </c>
      <c r="B60" s="86" t="s">
        <v>62</v>
      </c>
      <c r="C60" s="86" t="s">
        <v>215</v>
      </c>
      <c r="D60" s="86" t="s">
        <v>63</v>
      </c>
      <c r="E60" s="86">
        <v>30</v>
      </c>
      <c r="F60" s="87">
        <v>2</v>
      </c>
      <c r="G60" s="87">
        <v>2</v>
      </c>
      <c r="H60" s="87">
        <v>1</v>
      </c>
      <c r="I60" s="88">
        <v>5</v>
      </c>
      <c r="J60" s="88"/>
      <c r="K60" s="99" t="s">
        <v>92</v>
      </c>
      <c r="L60" s="93"/>
      <c r="M60" s="90">
        <f>M61</f>
        <v>8000000</v>
      </c>
      <c r="N60" s="91">
        <f t="shared" si="0"/>
        <v>1.1108561387701483</v>
      </c>
    </row>
    <row r="61" spans="1:14" ht="24.95" customHeight="1">
      <c r="A61" s="86" t="s">
        <v>214</v>
      </c>
      <c r="B61" s="86" t="s">
        <v>62</v>
      </c>
      <c r="C61" s="86" t="s">
        <v>215</v>
      </c>
      <c r="D61" s="86" t="s">
        <v>63</v>
      </c>
      <c r="E61" s="86">
        <v>30</v>
      </c>
      <c r="F61" s="94">
        <v>2</v>
      </c>
      <c r="G61" s="94">
        <v>2</v>
      </c>
      <c r="H61" s="94">
        <v>1</v>
      </c>
      <c r="I61" s="95">
        <v>5</v>
      </c>
      <c r="J61" s="95">
        <v>1</v>
      </c>
      <c r="K61" s="96" t="s">
        <v>92</v>
      </c>
      <c r="L61" s="93"/>
      <c r="M61" s="97">
        <v>8000000</v>
      </c>
      <c r="N61" s="98">
        <f t="shared" si="0"/>
        <v>1.1108561387701483</v>
      </c>
    </row>
    <row r="62" spans="1:14" ht="24.95" customHeight="1">
      <c r="A62" s="86" t="s">
        <v>214</v>
      </c>
      <c r="B62" s="86" t="s">
        <v>62</v>
      </c>
      <c r="C62" s="86" t="s">
        <v>215</v>
      </c>
      <c r="D62" s="86" t="s">
        <v>63</v>
      </c>
      <c r="E62" s="86">
        <v>30</v>
      </c>
      <c r="F62" s="87">
        <v>2</v>
      </c>
      <c r="G62" s="87">
        <v>2</v>
      </c>
      <c r="H62" s="87">
        <v>1</v>
      </c>
      <c r="I62" s="88">
        <v>6</v>
      </c>
      <c r="J62" s="88"/>
      <c r="K62" s="99" t="s">
        <v>93</v>
      </c>
      <c r="L62" s="93"/>
      <c r="M62" s="90">
        <f>+M63</f>
        <v>8000000</v>
      </c>
      <c r="N62" s="91">
        <f t="shared" si="0"/>
        <v>1.1108561387701483</v>
      </c>
    </row>
    <row r="63" spans="1:14" ht="24.95" customHeight="1">
      <c r="A63" s="86" t="s">
        <v>214</v>
      </c>
      <c r="B63" s="86" t="s">
        <v>62</v>
      </c>
      <c r="C63" s="86" t="s">
        <v>215</v>
      </c>
      <c r="D63" s="86" t="s">
        <v>63</v>
      </c>
      <c r="E63" s="86">
        <v>30</v>
      </c>
      <c r="F63" s="94">
        <v>2</v>
      </c>
      <c r="G63" s="94">
        <v>2</v>
      </c>
      <c r="H63" s="94">
        <v>1</v>
      </c>
      <c r="I63" s="95">
        <v>6</v>
      </c>
      <c r="J63" s="95">
        <v>1</v>
      </c>
      <c r="K63" s="96" t="s">
        <v>94</v>
      </c>
      <c r="L63" s="93"/>
      <c r="M63" s="97">
        <v>8000000</v>
      </c>
      <c r="N63" s="98">
        <f t="shared" si="0"/>
        <v>1.1108561387701483</v>
      </c>
    </row>
    <row r="64" spans="1:14" ht="24.95" customHeight="1">
      <c r="A64" s="86" t="s">
        <v>214</v>
      </c>
      <c r="B64" s="86" t="s">
        <v>62</v>
      </c>
      <c r="C64" s="86" t="s">
        <v>215</v>
      </c>
      <c r="D64" s="86" t="s">
        <v>63</v>
      </c>
      <c r="E64" s="86">
        <v>30</v>
      </c>
      <c r="F64" s="87">
        <v>2</v>
      </c>
      <c r="G64" s="87">
        <v>2</v>
      </c>
      <c r="H64" s="87">
        <v>1</v>
      </c>
      <c r="I64" s="88">
        <v>7</v>
      </c>
      <c r="J64" s="88"/>
      <c r="K64" s="99" t="s">
        <v>95</v>
      </c>
      <c r="L64" s="93"/>
      <c r="M64" s="90">
        <f>M65</f>
        <v>100000</v>
      </c>
      <c r="N64" s="91">
        <f t="shared" si="0"/>
        <v>1.3885701734626856E-2</v>
      </c>
    </row>
    <row r="65" spans="1:14" ht="24.95" customHeight="1">
      <c r="A65" s="86" t="s">
        <v>214</v>
      </c>
      <c r="B65" s="86" t="s">
        <v>62</v>
      </c>
      <c r="C65" s="86" t="s">
        <v>215</v>
      </c>
      <c r="D65" s="86" t="s">
        <v>63</v>
      </c>
      <c r="E65" s="86">
        <v>30</v>
      </c>
      <c r="F65" s="94">
        <v>2</v>
      </c>
      <c r="G65" s="94">
        <v>2</v>
      </c>
      <c r="H65" s="94">
        <v>1</v>
      </c>
      <c r="I65" s="95">
        <v>7</v>
      </c>
      <c r="J65" s="95">
        <v>1</v>
      </c>
      <c r="K65" s="96" t="s">
        <v>95</v>
      </c>
      <c r="L65" s="93"/>
      <c r="M65" s="97">
        <v>100000</v>
      </c>
      <c r="N65" s="98">
        <f t="shared" si="0"/>
        <v>1.3885701734626856E-2</v>
      </c>
    </row>
    <row r="66" spans="1:14" ht="24.95" customHeight="1">
      <c r="A66" s="86" t="s">
        <v>214</v>
      </c>
      <c r="B66" s="86" t="s">
        <v>62</v>
      </c>
      <c r="C66" s="86" t="s">
        <v>215</v>
      </c>
      <c r="D66" s="86" t="s">
        <v>63</v>
      </c>
      <c r="E66" s="86">
        <v>30</v>
      </c>
      <c r="F66" s="87">
        <v>2</v>
      </c>
      <c r="G66" s="87">
        <v>2</v>
      </c>
      <c r="H66" s="87">
        <v>1</v>
      </c>
      <c r="I66" s="88">
        <v>8</v>
      </c>
      <c r="J66" s="88"/>
      <c r="K66" s="99" t="s">
        <v>96</v>
      </c>
      <c r="L66" s="93"/>
      <c r="M66" s="90">
        <f>M67</f>
        <v>100000</v>
      </c>
      <c r="N66" s="91">
        <f t="shared" si="0"/>
        <v>1.3885701734626856E-2</v>
      </c>
    </row>
    <row r="67" spans="1:14" ht="24.95" customHeight="1">
      <c r="A67" s="86" t="s">
        <v>214</v>
      </c>
      <c r="B67" s="86" t="s">
        <v>62</v>
      </c>
      <c r="C67" s="86" t="s">
        <v>215</v>
      </c>
      <c r="D67" s="86" t="s">
        <v>63</v>
      </c>
      <c r="E67" s="86">
        <v>30</v>
      </c>
      <c r="F67" s="94">
        <v>2</v>
      </c>
      <c r="G67" s="94">
        <v>2</v>
      </c>
      <c r="H67" s="94">
        <v>1</v>
      </c>
      <c r="I67" s="95">
        <v>8</v>
      </c>
      <c r="J67" s="95">
        <v>1</v>
      </c>
      <c r="K67" s="96" t="s">
        <v>96</v>
      </c>
      <c r="L67" s="93"/>
      <c r="M67" s="97">
        <v>100000</v>
      </c>
      <c r="N67" s="98">
        <f t="shared" si="0"/>
        <v>1.3885701734626856E-2</v>
      </c>
    </row>
    <row r="68" spans="1:14" ht="24.95" customHeight="1">
      <c r="A68" s="86"/>
      <c r="B68" s="86"/>
      <c r="C68" s="86"/>
      <c r="D68" s="86"/>
      <c r="E68" s="86"/>
      <c r="F68" s="94"/>
      <c r="G68" s="94"/>
      <c r="H68" s="94"/>
      <c r="I68" s="95"/>
      <c r="J68" s="95"/>
      <c r="K68" s="96"/>
      <c r="L68" s="93"/>
      <c r="M68" s="97"/>
      <c r="N68" s="98">
        <f t="shared" si="0"/>
        <v>0</v>
      </c>
    </row>
    <row r="69" spans="1:14" ht="51.75" customHeight="1">
      <c r="A69" s="86" t="s">
        <v>214</v>
      </c>
      <c r="B69" s="86" t="s">
        <v>62</v>
      </c>
      <c r="C69" s="86" t="s">
        <v>215</v>
      </c>
      <c r="D69" s="86" t="s">
        <v>63</v>
      </c>
      <c r="E69" s="86">
        <v>30</v>
      </c>
      <c r="F69" s="87">
        <v>2</v>
      </c>
      <c r="G69" s="87">
        <v>2</v>
      </c>
      <c r="H69" s="87">
        <v>2</v>
      </c>
      <c r="I69" s="88"/>
      <c r="J69" s="88"/>
      <c r="K69" s="89" t="s">
        <v>140</v>
      </c>
      <c r="L69" s="104">
        <f>L70+L73</f>
        <v>0</v>
      </c>
      <c r="M69" s="90">
        <f>M70+M73</f>
        <v>28000000</v>
      </c>
      <c r="N69" s="91">
        <f t="shared" si="0"/>
        <v>3.8879964856955196</v>
      </c>
    </row>
    <row r="70" spans="1:14" ht="24.95" customHeight="1">
      <c r="A70" s="86" t="s">
        <v>214</v>
      </c>
      <c r="B70" s="86" t="s">
        <v>62</v>
      </c>
      <c r="C70" s="86" t="s">
        <v>215</v>
      </c>
      <c r="D70" s="86" t="s">
        <v>63</v>
      </c>
      <c r="E70" s="86">
        <v>30</v>
      </c>
      <c r="F70" s="87">
        <v>2</v>
      </c>
      <c r="G70" s="87">
        <v>2</v>
      </c>
      <c r="H70" s="87">
        <v>2</v>
      </c>
      <c r="I70" s="88">
        <v>1</v>
      </c>
      <c r="J70" s="88"/>
      <c r="K70" s="99" t="s">
        <v>97</v>
      </c>
      <c r="L70" s="104">
        <f t="shared" ref="L70" si="3">L71</f>
        <v>0</v>
      </c>
      <c r="M70" s="90">
        <f>M71+M72</f>
        <v>10000000</v>
      </c>
      <c r="N70" s="91">
        <f t="shared" si="0"/>
        <v>1.3885701734626854</v>
      </c>
    </row>
    <row r="71" spans="1:14" ht="24.95" customHeight="1">
      <c r="A71" s="86" t="s">
        <v>214</v>
      </c>
      <c r="B71" s="86" t="s">
        <v>62</v>
      </c>
      <c r="C71" s="86" t="s">
        <v>215</v>
      </c>
      <c r="D71" s="86" t="s">
        <v>63</v>
      </c>
      <c r="E71" s="86">
        <v>30</v>
      </c>
      <c r="F71" s="94">
        <v>2</v>
      </c>
      <c r="G71" s="94">
        <v>2</v>
      </c>
      <c r="H71" s="94">
        <v>2</v>
      </c>
      <c r="I71" s="95">
        <v>1</v>
      </c>
      <c r="J71" s="95">
        <v>1</v>
      </c>
      <c r="K71" s="96" t="s">
        <v>97</v>
      </c>
      <c r="L71" s="93"/>
      <c r="M71" s="97">
        <v>9500000</v>
      </c>
      <c r="N71" s="98">
        <f t="shared" si="0"/>
        <v>1.3191416647895513</v>
      </c>
    </row>
    <row r="72" spans="1:14" ht="24.95" customHeight="1">
      <c r="A72" s="86"/>
      <c r="B72" s="86"/>
      <c r="C72" s="86"/>
      <c r="D72" s="86"/>
      <c r="E72" s="86">
        <v>30</v>
      </c>
      <c r="F72" s="94">
        <v>2</v>
      </c>
      <c r="G72" s="94">
        <v>2</v>
      </c>
      <c r="H72" s="94">
        <v>2</v>
      </c>
      <c r="I72" s="95">
        <v>1</v>
      </c>
      <c r="J72" s="95">
        <v>3</v>
      </c>
      <c r="K72" s="96" t="s">
        <v>281</v>
      </c>
      <c r="L72" s="93"/>
      <c r="M72" s="97">
        <v>500000</v>
      </c>
      <c r="N72" s="98">
        <f t="shared" si="0"/>
        <v>6.942850867313427E-2</v>
      </c>
    </row>
    <row r="73" spans="1:14" ht="24.95" customHeight="1">
      <c r="A73" s="86" t="s">
        <v>214</v>
      </c>
      <c r="B73" s="86" t="s">
        <v>62</v>
      </c>
      <c r="C73" s="86" t="s">
        <v>215</v>
      </c>
      <c r="D73" s="86" t="s">
        <v>63</v>
      </c>
      <c r="E73" s="86">
        <v>30</v>
      </c>
      <c r="F73" s="87">
        <v>2</v>
      </c>
      <c r="G73" s="87">
        <v>2</v>
      </c>
      <c r="H73" s="88">
        <v>2</v>
      </c>
      <c r="I73" s="88">
        <v>2</v>
      </c>
      <c r="J73" s="88"/>
      <c r="K73" s="99" t="s">
        <v>98</v>
      </c>
      <c r="L73" s="93"/>
      <c r="M73" s="90">
        <f>+M74</f>
        <v>18000000</v>
      </c>
      <c r="N73" s="91">
        <f t="shared" si="0"/>
        <v>2.499426312232834</v>
      </c>
    </row>
    <row r="74" spans="1:14" ht="24.95" customHeight="1">
      <c r="A74" s="86" t="s">
        <v>214</v>
      </c>
      <c r="B74" s="86" t="s">
        <v>62</v>
      </c>
      <c r="C74" s="86" t="s">
        <v>215</v>
      </c>
      <c r="D74" s="86" t="s">
        <v>63</v>
      </c>
      <c r="E74" s="86">
        <v>30</v>
      </c>
      <c r="F74" s="94">
        <v>2</v>
      </c>
      <c r="G74" s="94">
        <v>2</v>
      </c>
      <c r="H74" s="95">
        <v>2</v>
      </c>
      <c r="I74" s="95">
        <v>2</v>
      </c>
      <c r="J74" s="95">
        <v>1</v>
      </c>
      <c r="K74" s="96" t="s">
        <v>98</v>
      </c>
      <c r="L74" s="93"/>
      <c r="M74" s="97">
        <v>18000000</v>
      </c>
      <c r="N74" s="98">
        <f t="shared" si="0"/>
        <v>2.499426312232834</v>
      </c>
    </row>
    <row r="75" spans="1:14" ht="24.95" customHeight="1">
      <c r="A75" s="86"/>
      <c r="B75" s="86"/>
      <c r="C75" s="86"/>
      <c r="D75" s="86"/>
      <c r="E75" s="86"/>
      <c r="F75" s="94"/>
      <c r="G75" s="94"/>
      <c r="H75" s="95"/>
      <c r="I75" s="95"/>
      <c r="J75" s="95"/>
      <c r="K75" s="96"/>
      <c r="L75" s="93"/>
      <c r="M75" s="97"/>
      <c r="N75" s="98">
        <f t="shared" si="0"/>
        <v>0</v>
      </c>
    </row>
    <row r="76" spans="1:14" ht="24.95" customHeight="1">
      <c r="A76" s="86" t="s">
        <v>214</v>
      </c>
      <c r="B76" s="86" t="s">
        <v>62</v>
      </c>
      <c r="C76" s="86" t="s">
        <v>215</v>
      </c>
      <c r="D76" s="86" t="s">
        <v>63</v>
      </c>
      <c r="E76" s="86">
        <v>30</v>
      </c>
      <c r="F76" s="87">
        <v>2</v>
      </c>
      <c r="G76" s="87">
        <v>2</v>
      </c>
      <c r="H76" s="88">
        <v>3</v>
      </c>
      <c r="I76" s="88"/>
      <c r="J76" s="88"/>
      <c r="K76" s="89" t="s">
        <v>104</v>
      </c>
      <c r="L76" s="93"/>
      <c r="M76" s="90">
        <f>M77</f>
        <v>4500000</v>
      </c>
      <c r="N76" s="91">
        <f t="shared" si="0"/>
        <v>0.62485657805820849</v>
      </c>
    </row>
    <row r="77" spans="1:14" ht="24.95" customHeight="1">
      <c r="A77" s="86" t="s">
        <v>214</v>
      </c>
      <c r="B77" s="86" t="s">
        <v>62</v>
      </c>
      <c r="C77" s="86" t="s">
        <v>215</v>
      </c>
      <c r="D77" s="86" t="s">
        <v>63</v>
      </c>
      <c r="E77" s="86">
        <v>30</v>
      </c>
      <c r="F77" s="87">
        <v>2</v>
      </c>
      <c r="G77" s="87">
        <v>2</v>
      </c>
      <c r="H77" s="87">
        <v>3</v>
      </c>
      <c r="I77" s="88">
        <v>1</v>
      </c>
      <c r="J77" s="95"/>
      <c r="K77" s="99" t="s">
        <v>99</v>
      </c>
      <c r="L77" s="93"/>
      <c r="M77" s="90">
        <f>M78</f>
        <v>4500000</v>
      </c>
      <c r="N77" s="91">
        <f t="shared" si="0"/>
        <v>0.62485657805820849</v>
      </c>
    </row>
    <row r="78" spans="1:14" ht="24.95" customHeight="1">
      <c r="A78" s="86" t="s">
        <v>214</v>
      </c>
      <c r="B78" s="86" t="s">
        <v>62</v>
      </c>
      <c r="C78" s="86" t="s">
        <v>215</v>
      </c>
      <c r="D78" s="86" t="s">
        <v>63</v>
      </c>
      <c r="E78" s="86">
        <v>30</v>
      </c>
      <c r="F78" s="94">
        <v>2</v>
      </c>
      <c r="G78" s="94">
        <v>2</v>
      </c>
      <c r="H78" s="94">
        <v>3</v>
      </c>
      <c r="I78" s="95">
        <v>1</v>
      </c>
      <c r="J78" s="95">
        <v>1</v>
      </c>
      <c r="K78" s="96" t="s">
        <v>99</v>
      </c>
      <c r="L78" s="93"/>
      <c r="M78" s="97">
        <v>4500000</v>
      </c>
      <c r="N78" s="98">
        <f t="shared" si="0"/>
        <v>0.62485657805820849</v>
      </c>
    </row>
    <row r="79" spans="1:14" ht="24.95" customHeight="1">
      <c r="A79" s="86"/>
      <c r="B79" s="86"/>
      <c r="C79" s="86"/>
      <c r="D79" s="86"/>
      <c r="E79" s="86"/>
      <c r="F79" s="94"/>
      <c r="G79" s="94"/>
      <c r="H79" s="94"/>
      <c r="I79" s="95"/>
      <c r="J79" s="95"/>
      <c r="K79" s="96"/>
      <c r="L79" s="93"/>
      <c r="M79" s="97"/>
      <c r="N79" s="98">
        <f t="shared" si="0"/>
        <v>0</v>
      </c>
    </row>
    <row r="80" spans="1:14" ht="24.95" customHeight="1">
      <c r="A80" s="86" t="s">
        <v>214</v>
      </c>
      <c r="B80" s="86" t="s">
        <v>62</v>
      </c>
      <c r="C80" s="86" t="s">
        <v>215</v>
      </c>
      <c r="D80" s="86" t="s">
        <v>63</v>
      </c>
      <c r="E80" s="86">
        <v>30</v>
      </c>
      <c r="F80" s="87">
        <v>2</v>
      </c>
      <c r="G80" s="87">
        <v>2</v>
      </c>
      <c r="H80" s="87">
        <v>4</v>
      </c>
      <c r="I80" s="88"/>
      <c r="J80" s="88"/>
      <c r="K80" s="89" t="s">
        <v>105</v>
      </c>
      <c r="L80" s="104">
        <f>+L81+L83+L85</f>
        <v>0</v>
      </c>
      <c r="M80" s="90">
        <f>+M81+M83+M85</f>
        <v>2100000</v>
      </c>
      <c r="N80" s="91">
        <f t="shared" si="0"/>
        <v>0.29159973642716391</v>
      </c>
    </row>
    <row r="81" spans="1:14" ht="24.95" customHeight="1">
      <c r="A81" s="86" t="s">
        <v>214</v>
      </c>
      <c r="B81" s="86" t="s">
        <v>62</v>
      </c>
      <c r="C81" s="86" t="s">
        <v>215</v>
      </c>
      <c r="D81" s="86" t="s">
        <v>63</v>
      </c>
      <c r="E81" s="86">
        <v>30</v>
      </c>
      <c r="F81" s="87">
        <v>2</v>
      </c>
      <c r="G81" s="87">
        <v>2</v>
      </c>
      <c r="H81" s="87">
        <v>4</v>
      </c>
      <c r="I81" s="88">
        <v>1</v>
      </c>
      <c r="J81" s="88"/>
      <c r="K81" s="99" t="s">
        <v>100</v>
      </c>
      <c r="L81" s="93"/>
      <c r="M81" s="90">
        <f>M82</f>
        <v>2000000</v>
      </c>
      <c r="N81" s="91">
        <f t="shared" si="0"/>
        <v>0.27771403469253708</v>
      </c>
    </row>
    <row r="82" spans="1:14" ht="24.95" customHeight="1">
      <c r="A82" s="86" t="s">
        <v>214</v>
      </c>
      <c r="B82" s="86" t="s">
        <v>62</v>
      </c>
      <c r="C82" s="86" t="s">
        <v>215</v>
      </c>
      <c r="D82" s="86" t="s">
        <v>63</v>
      </c>
      <c r="E82" s="86">
        <v>30</v>
      </c>
      <c r="F82" s="94">
        <v>2</v>
      </c>
      <c r="G82" s="94">
        <v>2</v>
      </c>
      <c r="H82" s="94">
        <v>4</v>
      </c>
      <c r="I82" s="95">
        <v>1</v>
      </c>
      <c r="J82" s="95">
        <v>1</v>
      </c>
      <c r="K82" s="96" t="s">
        <v>100</v>
      </c>
      <c r="L82" s="93"/>
      <c r="M82" s="97">
        <v>2000000</v>
      </c>
      <c r="N82" s="98">
        <f t="shared" si="0"/>
        <v>0.27771403469253708</v>
      </c>
    </row>
    <row r="83" spans="1:14" ht="24.95" customHeight="1">
      <c r="A83" s="86" t="s">
        <v>214</v>
      </c>
      <c r="B83" s="86" t="s">
        <v>62</v>
      </c>
      <c r="C83" s="86" t="s">
        <v>215</v>
      </c>
      <c r="D83" s="86" t="s">
        <v>63</v>
      </c>
      <c r="E83" s="86">
        <v>30</v>
      </c>
      <c r="F83" s="87">
        <v>2</v>
      </c>
      <c r="G83" s="87">
        <v>2</v>
      </c>
      <c r="H83" s="87">
        <v>4</v>
      </c>
      <c r="I83" s="88">
        <v>2</v>
      </c>
      <c r="J83" s="88"/>
      <c r="K83" s="99" t="s">
        <v>101</v>
      </c>
      <c r="L83" s="93"/>
      <c r="M83" s="90">
        <f>+M84</f>
        <v>50000</v>
      </c>
      <c r="N83" s="91">
        <f t="shared" si="0"/>
        <v>6.9428508673134281E-3</v>
      </c>
    </row>
    <row r="84" spans="1:14" ht="24.95" customHeight="1">
      <c r="A84" s="86" t="s">
        <v>214</v>
      </c>
      <c r="B84" s="86" t="s">
        <v>62</v>
      </c>
      <c r="C84" s="86" t="s">
        <v>215</v>
      </c>
      <c r="D84" s="86" t="s">
        <v>63</v>
      </c>
      <c r="E84" s="86">
        <v>30</v>
      </c>
      <c r="F84" s="94">
        <v>2</v>
      </c>
      <c r="G84" s="94">
        <v>2</v>
      </c>
      <c r="H84" s="94">
        <v>4</v>
      </c>
      <c r="I84" s="95">
        <v>2</v>
      </c>
      <c r="J84" s="95">
        <v>1</v>
      </c>
      <c r="K84" s="96" t="s">
        <v>101</v>
      </c>
      <c r="L84" s="93"/>
      <c r="M84" s="97">
        <v>50000</v>
      </c>
      <c r="N84" s="98">
        <f t="shared" ref="N84:N146" si="4">+M84/720165260*100</f>
        <v>6.9428508673134281E-3</v>
      </c>
    </row>
    <row r="85" spans="1:14" ht="24.95" customHeight="1">
      <c r="A85" s="86" t="s">
        <v>214</v>
      </c>
      <c r="B85" s="86" t="s">
        <v>62</v>
      </c>
      <c r="C85" s="86" t="s">
        <v>215</v>
      </c>
      <c r="D85" s="86" t="s">
        <v>63</v>
      </c>
      <c r="E85" s="86">
        <v>30</v>
      </c>
      <c r="F85" s="87">
        <v>2</v>
      </c>
      <c r="G85" s="87">
        <v>2</v>
      </c>
      <c r="H85" s="87">
        <v>4</v>
      </c>
      <c r="I85" s="88">
        <v>4</v>
      </c>
      <c r="J85" s="88"/>
      <c r="K85" s="99" t="s">
        <v>102</v>
      </c>
      <c r="L85" s="93"/>
      <c r="M85" s="90">
        <f>M86</f>
        <v>50000</v>
      </c>
      <c r="N85" s="91">
        <f t="shared" si="4"/>
        <v>6.9428508673134281E-3</v>
      </c>
    </row>
    <row r="86" spans="1:14" ht="24.95" customHeight="1">
      <c r="A86" s="86" t="s">
        <v>214</v>
      </c>
      <c r="B86" s="86" t="s">
        <v>62</v>
      </c>
      <c r="C86" s="86" t="s">
        <v>215</v>
      </c>
      <c r="D86" s="86" t="s">
        <v>63</v>
      </c>
      <c r="E86" s="86">
        <v>30</v>
      </c>
      <c r="F86" s="94">
        <v>2</v>
      </c>
      <c r="G86" s="94">
        <v>2</v>
      </c>
      <c r="H86" s="94">
        <v>4</v>
      </c>
      <c r="I86" s="95">
        <v>4</v>
      </c>
      <c r="J86" s="95">
        <v>1</v>
      </c>
      <c r="K86" s="96" t="s">
        <v>102</v>
      </c>
      <c r="L86" s="93"/>
      <c r="M86" s="108">
        <v>50000</v>
      </c>
      <c r="N86" s="98">
        <f t="shared" si="4"/>
        <v>6.9428508673134281E-3</v>
      </c>
    </row>
    <row r="87" spans="1:14" ht="24.95" customHeight="1">
      <c r="A87" s="86"/>
      <c r="B87" s="86"/>
      <c r="C87" s="86"/>
      <c r="D87" s="86"/>
      <c r="E87" s="86"/>
      <c r="F87" s="94"/>
      <c r="G87" s="94"/>
      <c r="H87" s="94"/>
      <c r="I87" s="95"/>
      <c r="J87" s="95"/>
      <c r="K87" s="96"/>
      <c r="L87" s="93"/>
      <c r="M87" s="108"/>
      <c r="N87" s="98">
        <f t="shared" si="4"/>
        <v>0</v>
      </c>
    </row>
    <row r="88" spans="1:14" ht="24.95" customHeight="1">
      <c r="A88" s="86" t="s">
        <v>214</v>
      </c>
      <c r="B88" s="86" t="s">
        <v>62</v>
      </c>
      <c r="C88" s="86" t="s">
        <v>215</v>
      </c>
      <c r="D88" s="86" t="s">
        <v>63</v>
      </c>
      <c r="E88" s="86">
        <v>30</v>
      </c>
      <c r="F88" s="87">
        <v>2</v>
      </c>
      <c r="G88" s="87">
        <v>2</v>
      </c>
      <c r="H88" s="87">
        <v>5</v>
      </c>
      <c r="I88" s="88"/>
      <c r="J88" s="88"/>
      <c r="K88" s="89" t="s">
        <v>106</v>
      </c>
      <c r="L88" s="104">
        <f>+L89+L94</f>
        <v>0</v>
      </c>
      <c r="M88" s="90">
        <f>+M89+M94+M92+M96</f>
        <v>4950000</v>
      </c>
      <c r="N88" s="91">
        <f t="shared" si="4"/>
        <v>0.68734223586402932</v>
      </c>
    </row>
    <row r="89" spans="1:14" ht="24.95" customHeight="1">
      <c r="A89" s="86" t="s">
        <v>214</v>
      </c>
      <c r="B89" s="86" t="s">
        <v>62</v>
      </c>
      <c r="C89" s="86" t="s">
        <v>215</v>
      </c>
      <c r="D89" s="86" t="s">
        <v>63</v>
      </c>
      <c r="E89" s="86">
        <v>30</v>
      </c>
      <c r="F89" s="87">
        <v>2</v>
      </c>
      <c r="G89" s="87">
        <v>2</v>
      </c>
      <c r="H89" s="87">
        <v>5</v>
      </c>
      <c r="I89" s="88">
        <v>1</v>
      </c>
      <c r="J89" s="88"/>
      <c r="K89" s="99" t="s">
        <v>103</v>
      </c>
      <c r="L89" s="104">
        <f t="shared" ref="L89" si="5">L90</f>
        <v>0</v>
      </c>
      <c r="M89" s="90">
        <f>M90+M91</f>
        <v>4000000</v>
      </c>
      <c r="N89" s="91">
        <f t="shared" si="4"/>
        <v>0.55542806938507416</v>
      </c>
    </row>
    <row r="90" spans="1:14" ht="27" customHeight="1">
      <c r="A90" s="86" t="s">
        <v>214</v>
      </c>
      <c r="B90" s="86" t="s">
        <v>62</v>
      </c>
      <c r="C90" s="86" t="s">
        <v>215</v>
      </c>
      <c r="D90" s="86" t="s">
        <v>63</v>
      </c>
      <c r="E90" s="86">
        <v>30</v>
      </c>
      <c r="F90" s="94">
        <v>2</v>
      </c>
      <c r="G90" s="94">
        <v>2</v>
      </c>
      <c r="H90" s="94">
        <v>5</v>
      </c>
      <c r="I90" s="95">
        <v>1</v>
      </c>
      <c r="J90" s="95">
        <v>1</v>
      </c>
      <c r="K90" s="96" t="str">
        <f>K89</f>
        <v>Alquiler y rentas de edificios locales</v>
      </c>
      <c r="L90" s="93"/>
      <c r="M90" s="97">
        <v>2500000</v>
      </c>
      <c r="N90" s="98">
        <f t="shared" si="4"/>
        <v>0.34714254336567135</v>
      </c>
    </row>
    <row r="91" spans="1:14" ht="32.25" customHeight="1">
      <c r="A91" s="86"/>
      <c r="B91" s="86"/>
      <c r="C91" s="86"/>
      <c r="D91" s="86" t="s">
        <v>63</v>
      </c>
      <c r="E91" s="86">
        <v>30</v>
      </c>
      <c r="F91" s="94">
        <v>2</v>
      </c>
      <c r="G91" s="94">
        <v>2</v>
      </c>
      <c r="H91" s="94">
        <v>5</v>
      </c>
      <c r="I91" s="95">
        <v>1</v>
      </c>
      <c r="J91" s="95">
        <v>2</v>
      </c>
      <c r="K91" s="96" t="s">
        <v>282</v>
      </c>
      <c r="L91" s="93"/>
      <c r="M91" s="108">
        <v>1500000</v>
      </c>
      <c r="N91" s="98">
        <f t="shared" si="4"/>
        <v>0.20828552601940284</v>
      </c>
    </row>
    <row r="92" spans="1:14" ht="50.25" customHeight="1">
      <c r="A92" s="86" t="s">
        <v>214</v>
      </c>
      <c r="B92" s="86" t="s">
        <v>62</v>
      </c>
      <c r="C92" s="86" t="s">
        <v>215</v>
      </c>
      <c r="D92" s="86" t="s">
        <v>63</v>
      </c>
      <c r="E92" s="86">
        <v>30</v>
      </c>
      <c r="F92" s="87">
        <v>2</v>
      </c>
      <c r="G92" s="87">
        <v>2</v>
      </c>
      <c r="H92" s="87">
        <v>5</v>
      </c>
      <c r="I92" s="88">
        <v>4</v>
      </c>
      <c r="J92" s="88"/>
      <c r="K92" s="99" t="s">
        <v>107</v>
      </c>
      <c r="L92" s="93"/>
      <c r="M92" s="90">
        <f>M93</f>
        <v>50000</v>
      </c>
      <c r="N92" s="91">
        <f t="shared" si="4"/>
        <v>6.9428508673134281E-3</v>
      </c>
    </row>
    <row r="93" spans="1:14" ht="57" customHeight="1">
      <c r="A93" s="86" t="s">
        <v>214</v>
      </c>
      <c r="B93" s="86" t="s">
        <v>62</v>
      </c>
      <c r="C93" s="86" t="s">
        <v>215</v>
      </c>
      <c r="D93" s="86" t="s">
        <v>63</v>
      </c>
      <c r="E93" s="86">
        <v>30</v>
      </c>
      <c r="F93" s="94">
        <v>2</v>
      </c>
      <c r="G93" s="94">
        <v>2</v>
      </c>
      <c r="H93" s="94">
        <v>5</v>
      </c>
      <c r="I93" s="95">
        <v>4</v>
      </c>
      <c r="J93" s="95">
        <v>1</v>
      </c>
      <c r="K93" s="96" t="s">
        <v>107</v>
      </c>
      <c r="L93" s="93"/>
      <c r="M93" s="97">
        <v>50000</v>
      </c>
      <c r="N93" s="98">
        <f t="shared" si="4"/>
        <v>6.9428508673134281E-3</v>
      </c>
    </row>
    <row r="94" spans="1:14" ht="24.95" customHeight="1">
      <c r="A94" s="86" t="s">
        <v>214</v>
      </c>
      <c r="B94" s="86" t="s">
        <v>62</v>
      </c>
      <c r="C94" s="86" t="s">
        <v>215</v>
      </c>
      <c r="D94" s="86" t="s">
        <v>63</v>
      </c>
      <c r="E94" s="86">
        <v>30</v>
      </c>
      <c r="F94" s="87">
        <v>2</v>
      </c>
      <c r="G94" s="87">
        <v>2</v>
      </c>
      <c r="H94" s="87">
        <v>5</v>
      </c>
      <c r="I94" s="88">
        <v>8</v>
      </c>
      <c r="J94" s="88"/>
      <c r="K94" s="99" t="s">
        <v>108</v>
      </c>
      <c r="L94" s="93"/>
      <c r="M94" s="90">
        <f>M95</f>
        <v>500000</v>
      </c>
      <c r="N94" s="91">
        <f t="shared" si="4"/>
        <v>6.942850867313427E-2</v>
      </c>
    </row>
    <row r="95" spans="1:14" ht="24.95" customHeight="1">
      <c r="A95" s="86" t="s">
        <v>214</v>
      </c>
      <c r="B95" s="86" t="s">
        <v>62</v>
      </c>
      <c r="C95" s="86" t="s">
        <v>215</v>
      </c>
      <c r="D95" s="86" t="s">
        <v>63</v>
      </c>
      <c r="E95" s="86">
        <v>30</v>
      </c>
      <c r="F95" s="94">
        <v>2</v>
      </c>
      <c r="G95" s="94">
        <v>2</v>
      </c>
      <c r="H95" s="94">
        <v>5</v>
      </c>
      <c r="I95" s="95">
        <v>8</v>
      </c>
      <c r="J95" s="95">
        <v>1</v>
      </c>
      <c r="K95" s="96" t="s">
        <v>108</v>
      </c>
      <c r="L95" s="93"/>
      <c r="M95" s="97">
        <v>500000</v>
      </c>
      <c r="N95" s="98">
        <f t="shared" si="4"/>
        <v>6.942850867313427E-2</v>
      </c>
    </row>
    <row r="96" spans="1:14" ht="24.95" customHeight="1">
      <c r="A96" s="86"/>
      <c r="B96" s="86"/>
      <c r="C96" s="86"/>
      <c r="D96" s="86"/>
      <c r="E96" s="86"/>
      <c r="F96" s="94">
        <v>2</v>
      </c>
      <c r="G96" s="94">
        <v>2</v>
      </c>
      <c r="H96" s="94">
        <v>5</v>
      </c>
      <c r="I96" s="95">
        <v>9</v>
      </c>
      <c r="J96" s="95"/>
      <c r="K96" s="99" t="s">
        <v>292</v>
      </c>
      <c r="L96" s="93"/>
      <c r="M96" s="90">
        <f>M97</f>
        <v>400000</v>
      </c>
      <c r="N96" s="91">
        <f t="shared" si="4"/>
        <v>5.5542806938507425E-2</v>
      </c>
    </row>
    <row r="97" spans="1:14" ht="21">
      <c r="A97" s="86"/>
      <c r="B97" s="86"/>
      <c r="C97" s="86"/>
      <c r="D97" s="86"/>
      <c r="E97" s="86"/>
      <c r="F97" s="94">
        <v>2</v>
      </c>
      <c r="G97" s="94">
        <v>2</v>
      </c>
      <c r="H97" s="94">
        <v>5</v>
      </c>
      <c r="I97" s="95">
        <v>9</v>
      </c>
      <c r="J97" s="95">
        <v>1</v>
      </c>
      <c r="K97" s="96" t="s">
        <v>293</v>
      </c>
      <c r="L97" s="93"/>
      <c r="M97" s="97">
        <v>400000</v>
      </c>
      <c r="N97" s="98">
        <f t="shared" si="4"/>
        <v>5.5542806938507425E-2</v>
      </c>
    </row>
    <row r="98" spans="1:14" ht="24.95" customHeight="1">
      <c r="A98" s="86"/>
      <c r="B98" s="86"/>
      <c r="C98" s="86"/>
      <c r="D98" s="86"/>
      <c r="E98" s="86"/>
      <c r="F98" s="94"/>
      <c r="G98" s="94"/>
      <c r="H98" s="94"/>
      <c r="I98" s="95"/>
      <c r="J98" s="95"/>
      <c r="K98" s="96"/>
      <c r="L98" s="93"/>
      <c r="M98" s="97"/>
      <c r="N98" s="98">
        <f t="shared" si="4"/>
        <v>0</v>
      </c>
    </row>
    <row r="99" spans="1:14" ht="24.95" customHeight="1">
      <c r="A99" s="86" t="s">
        <v>214</v>
      </c>
      <c r="B99" s="86" t="s">
        <v>62</v>
      </c>
      <c r="C99" s="86" t="s">
        <v>215</v>
      </c>
      <c r="D99" s="86" t="s">
        <v>63</v>
      </c>
      <c r="E99" s="86">
        <v>30</v>
      </c>
      <c r="F99" s="87">
        <v>2</v>
      </c>
      <c r="G99" s="87">
        <v>2</v>
      </c>
      <c r="H99" s="87">
        <v>6</v>
      </c>
      <c r="I99" s="88"/>
      <c r="J99" s="88"/>
      <c r="K99" s="89" t="s">
        <v>136</v>
      </c>
      <c r="L99" s="93"/>
      <c r="M99" s="90">
        <f>M100+M103+M106</f>
        <v>7500000</v>
      </c>
      <c r="N99" s="91">
        <f t="shared" si="4"/>
        <v>1.0414276300970142</v>
      </c>
    </row>
    <row r="100" spans="1:14" ht="24.95" customHeight="1">
      <c r="A100" s="86" t="s">
        <v>214</v>
      </c>
      <c r="B100" s="86" t="s">
        <v>62</v>
      </c>
      <c r="C100" s="86" t="s">
        <v>215</v>
      </c>
      <c r="D100" s="86" t="s">
        <v>63</v>
      </c>
      <c r="E100" s="86">
        <v>30</v>
      </c>
      <c r="F100" s="87">
        <v>2</v>
      </c>
      <c r="G100" s="87">
        <v>2</v>
      </c>
      <c r="H100" s="87">
        <v>6</v>
      </c>
      <c r="I100" s="88">
        <v>1</v>
      </c>
      <c r="J100" s="95"/>
      <c r="K100" s="99" t="s">
        <v>109</v>
      </c>
      <c r="L100" s="93"/>
      <c r="M100" s="90">
        <f>M101</f>
        <v>1000000</v>
      </c>
      <c r="N100" s="91">
        <f t="shared" si="4"/>
        <v>0.13885701734626854</v>
      </c>
    </row>
    <row r="101" spans="1:14" ht="24.95" customHeight="1">
      <c r="A101" s="86" t="s">
        <v>214</v>
      </c>
      <c r="B101" s="86" t="s">
        <v>62</v>
      </c>
      <c r="C101" s="86" t="s">
        <v>215</v>
      </c>
      <c r="D101" s="86" t="s">
        <v>63</v>
      </c>
      <c r="E101" s="86">
        <v>30</v>
      </c>
      <c r="F101" s="94">
        <v>2</v>
      </c>
      <c r="G101" s="94">
        <v>2</v>
      </c>
      <c r="H101" s="94">
        <v>6</v>
      </c>
      <c r="I101" s="95">
        <v>1</v>
      </c>
      <c r="J101" s="95">
        <v>1</v>
      </c>
      <c r="K101" s="96" t="s">
        <v>109</v>
      </c>
      <c r="L101" s="93"/>
      <c r="M101" s="97">
        <v>1000000</v>
      </c>
      <c r="N101" s="98">
        <f t="shared" si="4"/>
        <v>0.13885701734626854</v>
      </c>
    </row>
    <row r="102" spans="1:14" ht="24.95" customHeight="1">
      <c r="A102" s="86"/>
      <c r="B102" s="86"/>
      <c r="C102" s="86"/>
      <c r="D102" s="86"/>
      <c r="E102" s="86"/>
      <c r="F102" s="94"/>
      <c r="G102" s="94"/>
      <c r="H102" s="94"/>
      <c r="I102" s="95"/>
      <c r="J102" s="95"/>
      <c r="K102" s="96"/>
      <c r="L102" s="93"/>
      <c r="M102" s="97"/>
      <c r="N102" s="98">
        <f t="shared" si="4"/>
        <v>0</v>
      </c>
    </row>
    <row r="103" spans="1:14" ht="24.95" customHeight="1">
      <c r="A103" s="86" t="s">
        <v>214</v>
      </c>
      <c r="B103" s="86" t="s">
        <v>62</v>
      </c>
      <c r="C103" s="86" t="s">
        <v>215</v>
      </c>
      <c r="D103" s="86" t="s">
        <v>63</v>
      </c>
      <c r="E103" s="86">
        <v>30</v>
      </c>
      <c r="F103" s="87">
        <v>2</v>
      </c>
      <c r="G103" s="87">
        <v>2</v>
      </c>
      <c r="H103" s="87">
        <v>6</v>
      </c>
      <c r="I103" s="88">
        <v>2</v>
      </c>
      <c r="J103" s="95"/>
      <c r="K103" s="99" t="s">
        <v>110</v>
      </c>
      <c r="L103" s="93"/>
      <c r="M103" s="90">
        <f>M104</f>
        <v>2000000</v>
      </c>
      <c r="N103" s="98">
        <f t="shared" si="4"/>
        <v>0.27771403469253708</v>
      </c>
    </row>
    <row r="104" spans="1:14" ht="24.95" customHeight="1">
      <c r="A104" s="86" t="s">
        <v>214</v>
      </c>
      <c r="B104" s="86" t="s">
        <v>62</v>
      </c>
      <c r="C104" s="86" t="s">
        <v>215</v>
      </c>
      <c r="D104" s="86" t="s">
        <v>63</v>
      </c>
      <c r="E104" s="86">
        <v>30</v>
      </c>
      <c r="F104" s="94">
        <v>2</v>
      </c>
      <c r="G104" s="94">
        <v>2</v>
      </c>
      <c r="H104" s="94">
        <v>6</v>
      </c>
      <c r="I104" s="95">
        <v>2</v>
      </c>
      <c r="J104" s="95">
        <v>1</v>
      </c>
      <c r="K104" s="96" t="str">
        <f>K103</f>
        <v>Seguro de bienes muebles</v>
      </c>
      <c r="L104" s="93"/>
      <c r="M104" s="97">
        <v>2000000</v>
      </c>
      <c r="N104" s="98">
        <f t="shared" si="4"/>
        <v>0.27771403469253708</v>
      </c>
    </row>
    <row r="105" spans="1:14" ht="24.95" customHeight="1">
      <c r="A105" s="86"/>
      <c r="B105" s="86"/>
      <c r="C105" s="86"/>
      <c r="D105" s="86"/>
      <c r="E105" s="86"/>
      <c r="F105" s="94"/>
      <c r="G105" s="94"/>
      <c r="H105" s="94"/>
      <c r="I105" s="95"/>
      <c r="J105" s="95"/>
      <c r="K105" s="96"/>
      <c r="L105" s="93"/>
      <c r="M105" s="97"/>
      <c r="N105" s="98">
        <f t="shared" si="4"/>
        <v>0</v>
      </c>
    </row>
    <row r="106" spans="1:14" ht="24.95" customHeight="1">
      <c r="A106" s="86" t="s">
        <v>214</v>
      </c>
      <c r="B106" s="86" t="s">
        <v>62</v>
      </c>
      <c r="C106" s="86" t="s">
        <v>215</v>
      </c>
      <c r="D106" s="86" t="s">
        <v>63</v>
      </c>
      <c r="E106" s="86">
        <v>30</v>
      </c>
      <c r="F106" s="87">
        <v>2</v>
      </c>
      <c r="G106" s="87">
        <v>2</v>
      </c>
      <c r="H106" s="87">
        <v>6</v>
      </c>
      <c r="I106" s="88">
        <v>3</v>
      </c>
      <c r="J106" s="95"/>
      <c r="K106" s="99" t="s">
        <v>111</v>
      </c>
      <c r="L106" s="93"/>
      <c r="M106" s="90">
        <f>M107</f>
        <v>4500000</v>
      </c>
      <c r="N106" s="91">
        <f t="shared" si="4"/>
        <v>0.62485657805820849</v>
      </c>
    </row>
    <row r="107" spans="1:14" ht="24.95" customHeight="1">
      <c r="A107" s="86" t="s">
        <v>214</v>
      </c>
      <c r="B107" s="86" t="s">
        <v>62</v>
      </c>
      <c r="C107" s="86" t="s">
        <v>215</v>
      </c>
      <c r="D107" s="86" t="s">
        <v>63</v>
      </c>
      <c r="E107" s="86">
        <v>30</v>
      </c>
      <c r="F107" s="94">
        <v>2</v>
      </c>
      <c r="G107" s="94">
        <v>2</v>
      </c>
      <c r="H107" s="94">
        <v>6</v>
      </c>
      <c r="I107" s="95">
        <v>3</v>
      </c>
      <c r="J107" s="95">
        <v>1</v>
      </c>
      <c r="K107" s="96" t="str">
        <f>K106</f>
        <v>Seguros de personas</v>
      </c>
      <c r="L107" s="93"/>
      <c r="M107" s="97">
        <v>4500000</v>
      </c>
      <c r="N107" s="98">
        <f t="shared" si="4"/>
        <v>0.62485657805820849</v>
      </c>
    </row>
    <row r="108" spans="1:14" ht="24.95" customHeight="1">
      <c r="A108" s="86"/>
      <c r="B108" s="86"/>
      <c r="C108" s="86"/>
      <c r="D108" s="86"/>
      <c r="E108" s="86"/>
      <c r="F108" s="94"/>
      <c r="G108" s="94"/>
      <c r="H108" s="94"/>
      <c r="I108" s="95"/>
      <c r="J108" s="95"/>
      <c r="K108" s="96"/>
      <c r="L108" s="93"/>
      <c r="M108" s="97"/>
      <c r="N108" s="98">
        <f t="shared" si="4"/>
        <v>0</v>
      </c>
    </row>
    <row r="109" spans="1:14" ht="51.75" customHeight="1">
      <c r="A109" s="86" t="s">
        <v>214</v>
      </c>
      <c r="B109" s="86" t="s">
        <v>62</v>
      </c>
      <c r="C109" s="86" t="s">
        <v>215</v>
      </c>
      <c r="D109" s="86" t="s">
        <v>63</v>
      </c>
      <c r="E109" s="86">
        <v>30</v>
      </c>
      <c r="F109" s="87">
        <v>2</v>
      </c>
      <c r="G109" s="87">
        <v>2</v>
      </c>
      <c r="H109" s="87">
        <v>7</v>
      </c>
      <c r="I109" s="88"/>
      <c r="J109" s="88"/>
      <c r="K109" s="99" t="s">
        <v>137</v>
      </c>
      <c r="L109" s="93"/>
      <c r="M109" s="90">
        <f>M110+M115+M122</f>
        <v>6200000</v>
      </c>
      <c r="N109" s="91">
        <f t="shared" si="4"/>
        <v>0.86091350754686513</v>
      </c>
    </row>
    <row r="110" spans="1:14" ht="30" customHeight="1">
      <c r="A110" s="86" t="s">
        <v>214</v>
      </c>
      <c r="B110" s="86" t="s">
        <v>62</v>
      </c>
      <c r="C110" s="86" t="s">
        <v>215</v>
      </c>
      <c r="D110" s="86" t="s">
        <v>63</v>
      </c>
      <c r="E110" s="86">
        <v>30</v>
      </c>
      <c r="F110" s="87">
        <v>2</v>
      </c>
      <c r="G110" s="87">
        <v>2</v>
      </c>
      <c r="H110" s="87">
        <v>7</v>
      </c>
      <c r="I110" s="88">
        <v>1</v>
      </c>
      <c r="J110" s="88"/>
      <c r="K110" s="99" t="s">
        <v>112</v>
      </c>
      <c r="L110" s="93"/>
      <c r="M110" s="90">
        <f>M111+M112+M113+M114</f>
        <v>2000000</v>
      </c>
      <c r="N110" s="91">
        <f t="shared" si="4"/>
        <v>0.27771403469253708</v>
      </c>
    </row>
    <row r="111" spans="1:14" ht="45.75" customHeight="1">
      <c r="A111" s="86" t="s">
        <v>214</v>
      </c>
      <c r="B111" s="86" t="s">
        <v>62</v>
      </c>
      <c r="C111" s="86" t="s">
        <v>215</v>
      </c>
      <c r="D111" s="86" t="s">
        <v>63</v>
      </c>
      <c r="E111" s="86">
        <v>30</v>
      </c>
      <c r="F111" s="94">
        <v>2</v>
      </c>
      <c r="G111" s="94">
        <v>2</v>
      </c>
      <c r="H111" s="94">
        <v>7</v>
      </c>
      <c r="I111" s="95">
        <v>1</v>
      </c>
      <c r="J111" s="95">
        <v>1</v>
      </c>
      <c r="K111" s="96" t="s">
        <v>268</v>
      </c>
      <c r="L111" s="93"/>
      <c r="M111" s="97">
        <v>1500000</v>
      </c>
      <c r="N111" s="98">
        <f t="shared" si="4"/>
        <v>0.20828552601940284</v>
      </c>
    </row>
    <row r="112" spans="1:14" ht="57" customHeight="1">
      <c r="A112" s="86" t="s">
        <v>214</v>
      </c>
      <c r="B112" s="86" t="s">
        <v>62</v>
      </c>
      <c r="C112" s="86" t="s">
        <v>215</v>
      </c>
      <c r="D112" s="86" t="s">
        <v>63</v>
      </c>
      <c r="E112" s="86">
        <v>30</v>
      </c>
      <c r="F112" s="94">
        <v>2</v>
      </c>
      <c r="G112" s="94">
        <v>2</v>
      </c>
      <c r="H112" s="94">
        <v>7</v>
      </c>
      <c r="I112" s="94">
        <v>1</v>
      </c>
      <c r="J112" s="94">
        <v>6</v>
      </c>
      <c r="K112" s="96" t="s">
        <v>269</v>
      </c>
      <c r="L112" s="93"/>
      <c r="M112" s="97">
        <v>200000</v>
      </c>
      <c r="N112" s="98">
        <f t="shared" si="4"/>
        <v>2.7771403469253712E-2</v>
      </c>
    </row>
    <row r="113" spans="1:14" ht="52.5" customHeight="1">
      <c r="A113" s="86" t="s">
        <v>214</v>
      </c>
      <c r="B113" s="86" t="s">
        <v>62</v>
      </c>
      <c r="C113" s="86" t="s">
        <v>215</v>
      </c>
      <c r="D113" s="86" t="s">
        <v>63</v>
      </c>
      <c r="E113" s="86">
        <v>30</v>
      </c>
      <c r="F113" s="94">
        <v>2</v>
      </c>
      <c r="G113" s="94">
        <v>2</v>
      </c>
      <c r="H113" s="94">
        <v>7</v>
      </c>
      <c r="I113" s="94">
        <v>1</v>
      </c>
      <c r="J113" s="94">
        <v>7</v>
      </c>
      <c r="K113" s="96" t="s">
        <v>270</v>
      </c>
      <c r="L113" s="93"/>
      <c r="M113" s="97">
        <v>100000</v>
      </c>
      <c r="N113" s="98">
        <f t="shared" si="4"/>
        <v>1.3885701734626856E-2</v>
      </c>
    </row>
    <row r="114" spans="1:14" ht="74.25" customHeight="1">
      <c r="A114" s="86" t="s">
        <v>214</v>
      </c>
      <c r="B114" s="86" t="s">
        <v>62</v>
      </c>
      <c r="C114" s="86" t="s">
        <v>215</v>
      </c>
      <c r="D114" s="86" t="s">
        <v>63</v>
      </c>
      <c r="E114" s="86">
        <v>30</v>
      </c>
      <c r="F114" s="94">
        <v>2</v>
      </c>
      <c r="G114" s="94">
        <v>2</v>
      </c>
      <c r="H114" s="94">
        <v>7</v>
      </c>
      <c r="I114" s="94">
        <v>1</v>
      </c>
      <c r="J114" s="94">
        <v>99</v>
      </c>
      <c r="K114" s="96" t="s">
        <v>271</v>
      </c>
      <c r="L114" s="93"/>
      <c r="M114" s="97">
        <v>200000</v>
      </c>
      <c r="N114" s="98">
        <f t="shared" si="4"/>
        <v>2.7771403469253712E-2</v>
      </c>
    </row>
    <row r="115" spans="1:14" ht="54" customHeight="1">
      <c r="A115" s="86" t="s">
        <v>214</v>
      </c>
      <c r="B115" s="86" t="s">
        <v>62</v>
      </c>
      <c r="C115" s="86" t="s">
        <v>215</v>
      </c>
      <c r="D115" s="86" t="s">
        <v>63</v>
      </c>
      <c r="E115" s="86">
        <v>30</v>
      </c>
      <c r="F115" s="87">
        <v>2</v>
      </c>
      <c r="G115" s="87">
        <v>2</v>
      </c>
      <c r="H115" s="87">
        <v>7</v>
      </c>
      <c r="I115" s="88">
        <v>2</v>
      </c>
      <c r="J115" s="88"/>
      <c r="K115" s="99" t="s">
        <v>113</v>
      </c>
      <c r="L115" s="93"/>
      <c r="M115" s="90">
        <f>SUM(M116:M121)</f>
        <v>4100000</v>
      </c>
      <c r="N115" s="91">
        <f t="shared" si="4"/>
        <v>0.56931377111970105</v>
      </c>
    </row>
    <row r="116" spans="1:14" ht="49.5" customHeight="1">
      <c r="A116" s="86" t="s">
        <v>214</v>
      </c>
      <c r="B116" s="86" t="s">
        <v>62</v>
      </c>
      <c r="C116" s="86" t="s">
        <v>215</v>
      </c>
      <c r="D116" s="86" t="s">
        <v>63</v>
      </c>
      <c r="E116" s="86">
        <v>30</v>
      </c>
      <c r="F116" s="94">
        <v>2</v>
      </c>
      <c r="G116" s="94">
        <v>2</v>
      </c>
      <c r="H116" s="94">
        <v>7</v>
      </c>
      <c r="I116" s="95">
        <v>2</v>
      </c>
      <c r="J116" s="95">
        <v>1</v>
      </c>
      <c r="K116" s="96" t="s">
        <v>115</v>
      </c>
      <c r="L116" s="93"/>
      <c r="M116" s="97">
        <v>800000</v>
      </c>
      <c r="N116" s="98">
        <f t="shared" si="4"/>
        <v>0.11108561387701485</v>
      </c>
    </row>
    <row r="117" spans="1:14" ht="53.25" customHeight="1">
      <c r="A117" s="86" t="s">
        <v>214</v>
      </c>
      <c r="B117" s="86" t="s">
        <v>62</v>
      </c>
      <c r="C117" s="86" t="s">
        <v>215</v>
      </c>
      <c r="D117" s="86" t="s">
        <v>63</v>
      </c>
      <c r="E117" s="86">
        <v>30</v>
      </c>
      <c r="F117" s="94">
        <v>2</v>
      </c>
      <c r="G117" s="94">
        <v>2</v>
      </c>
      <c r="H117" s="94">
        <v>7</v>
      </c>
      <c r="I117" s="95">
        <v>2</v>
      </c>
      <c r="J117" s="95">
        <v>2</v>
      </c>
      <c r="K117" s="96" t="s">
        <v>114</v>
      </c>
      <c r="L117" s="93"/>
      <c r="M117" s="97">
        <v>300000</v>
      </c>
      <c r="N117" s="98">
        <f t="shared" si="4"/>
        <v>4.1657105203880565E-2</v>
      </c>
    </row>
    <row r="118" spans="1:14" ht="67.5" customHeight="1">
      <c r="A118" s="86" t="s">
        <v>214</v>
      </c>
      <c r="B118" s="86" t="s">
        <v>62</v>
      </c>
      <c r="C118" s="86" t="s">
        <v>215</v>
      </c>
      <c r="D118" s="86" t="s">
        <v>63</v>
      </c>
      <c r="E118" s="86">
        <v>30</v>
      </c>
      <c r="F118" s="94">
        <v>2</v>
      </c>
      <c r="G118" s="94">
        <v>2</v>
      </c>
      <c r="H118" s="94">
        <v>7</v>
      </c>
      <c r="I118" s="95">
        <v>2</v>
      </c>
      <c r="J118" s="95">
        <v>6</v>
      </c>
      <c r="K118" s="96" t="s">
        <v>116</v>
      </c>
      <c r="L118" s="93"/>
      <c r="M118" s="97">
        <v>2200000</v>
      </c>
      <c r="N118" s="98">
        <f t="shared" si="4"/>
        <v>0.3054854381617908</v>
      </c>
    </row>
    <row r="119" spans="1:14" ht="45.75" customHeight="1">
      <c r="A119" s="86" t="s">
        <v>214</v>
      </c>
      <c r="B119" s="86" t="s">
        <v>62</v>
      </c>
      <c r="C119" s="86" t="s">
        <v>215</v>
      </c>
      <c r="D119" s="86" t="s">
        <v>63</v>
      </c>
      <c r="E119" s="86">
        <v>30</v>
      </c>
      <c r="F119" s="94">
        <v>2</v>
      </c>
      <c r="G119" s="94">
        <v>2</v>
      </c>
      <c r="H119" s="94">
        <v>7</v>
      </c>
      <c r="I119" s="95">
        <v>2</v>
      </c>
      <c r="J119" s="95">
        <v>7</v>
      </c>
      <c r="K119" s="96" t="s">
        <v>117</v>
      </c>
      <c r="L119" s="93"/>
      <c r="M119" s="97">
        <v>500000</v>
      </c>
      <c r="N119" s="98">
        <f t="shared" si="4"/>
        <v>6.942850867313427E-2</v>
      </c>
    </row>
    <row r="120" spans="1:14" ht="50.25" customHeight="1">
      <c r="A120" s="86" t="s">
        <v>214</v>
      </c>
      <c r="B120" s="86" t="s">
        <v>62</v>
      </c>
      <c r="C120" s="86" t="s">
        <v>215</v>
      </c>
      <c r="D120" s="86" t="s">
        <v>63</v>
      </c>
      <c r="E120" s="86">
        <v>30</v>
      </c>
      <c r="F120" s="94">
        <v>2</v>
      </c>
      <c r="G120" s="94">
        <v>2</v>
      </c>
      <c r="H120" s="94">
        <v>7</v>
      </c>
      <c r="I120" s="94">
        <v>2</v>
      </c>
      <c r="J120" s="94">
        <v>8</v>
      </c>
      <c r="K120" s="96" t="s">
        <v>253</v>
      </c>
      <c r="L120" s="93"/>
      <c r="M120" s="97">
        <v>200000</v>
      </c>
      <c r="N120" s="98">
        <f t="shared" si="4"/>
        <v>2.7771403469253712E-2</v>
      </c>
    </row>
    <row r="121" spans="1:14" ht="45.75" customHeight="1">
      <c r="A121" s="86" t="s">
        <v>214</v>
      </c>
      <c r="B121" s="86" t="s">
        <v>62</v>
      </c>
      <c r="C121" s="86" t="s">
        <v>215</v>
      </c>
      <c r="D121" s="86" t="s">
        <v>63</v>
      </c>
      <c r="E121" s="86">
        <v>30</v>
      </c>
      <c r="F121" s="94">
        <v>2</v>
      </c>
      <c r="G121" s="94">
        <v>2</v>
      </c>
      <c r="H121" s="94">
        <v>7</v>
      </c>
      <c r="I121" s="94">
        <v>2</v>
      </c>
      <c r="J121" s="94">
        <v>99</v>
      </c>
      <c r="K121" s="96" t="s">
        <v>272</v>
      </c>
      <c r="L121" s="93"/>
      <c r="M121" s="97">
        <v>100000</v>
      </c>
      <c r="N121" s="98">
        <f t="shared" si="4"/>
        <v>1.3885701734626856E-2</v>
      </c>
    </row>
    <row r="122" spans="1:14" ht="24.95" customHeight="1">
      <c r="A122" s="86" t="s">
        <v>214</v>
      </c>
      <c r="B122" s="86" t="s">
        <v>62</v>
      </c>
      <c r="C122" s="86" t="s">
        <v>215</v>
      </c>
      <c r="D122" s="86" t="s">
        <v>63</v>
      </c>
      <c r="E122" s="86">
        <v>30</v>
      </c>
      <c r="F122" s="94">
        <v>2</v>
      </c>
      <c r="G122" s="94">
        <v>2</v>
      </c>
      <c r="H122" s="94">
        <v>7</v>
      </c>
      <c r="I122" s="94">
        <v>3</v>
      </c>
      <c r="J122" s="94"/>
      <c r="K122" s="99" t="s">
        <v>264</v>
      </c>
      <c r="L122" s="93"/>
      <c r="M122" s="90">
        <f>M123</f>
        <v>100000</v>
      </c>
      <c r="N122" s="91">
        <f t="shared" si="4"/>
        <v>1.3885701734626856E-2</v>
      </c>
    </row>
    <row r="123" spans="1:14" ht="24.95" customHeight="1">
      <c r="A123" s="86" t="s">
        <v>214</v>
      </c>
      <c r="B123" s="86" t="s">
        <v>62</v>
      </c>
      <c r="C123" s="86" t="s">
        <v>215</v>
      </c>
      <c r="D123" s="86" t="s">
        <v>63</v>
      </c>
      <c r="E123" s="86">
        <v>30</v>
      </c>
      <c r="F123" s="94">
        <v>2</v>
      </c>
      <c r="G123" s="94">
        <v>2</v>
      </c>
      <c r="H123" s="94">
        <v>7</v>
      </c>
      <c r="I123" s="94">
        <v>3</v>
      </c>
      <c r="J123" s="94">
        <v>1</v>
      </c>
      <c r="K123" s="96" t="s">
        <v>264</v>
      </c>
      <c r="L123" s="93"/>
      <c r="M123" s="97">
        <v>100000</v>
      </c>
      <c r="N123" s="98">
        <f t="shared" si="4"/>
        <v>1.3885701734626856E-2</v>
      </c>
    </row>
    <row r="124" spans="1:14" ht="24.95" customHeight="1">
      <c r="A124" s="86"/>
      <c r="B124" s="86"/>
      <c r="C124" s="86"/>
      <c r="D124" s="86"/>
      <c r="E124" s="86"/>
      <c r="F124" s="109"/>
      <c r="G124" s="109"/>
      <c r="H124" s="109"/>
      <c r="I124" s="109"/>
      <c r="J124" s="109"/>
      <c r="K124" s="96"/>
      <c r="L124" s="93"/>
      <c r="M124" s="97"/>
      <c r="N124" s="98">
        <f t="shared" si="4"/>
        <v>0</v>
      </c>
    </row>
    <row r="125" spans="1:14" ht="47.25" customHeight="1">
      <c r="A125" s="86" t="s">
        <v>214</v>
      </c>
      <c r="B125" s="86" t="s">
        <v>62</v>
      </c>
      <c r="C125" s="86" t="s">
        <v>215</v>
      </c>
      <c r="D125" s="86" t="s">
        <v>63</v>
      </c>
      <c r="E125" s="86">
        <v>30</v>
      </c>
      <c r="F125" s="87">
        <v>2</v>
      </c>
      <c r="G125" s="87">
        <v>2</v>
      </c>
      <c r="H125" s="87">
        <v>8</v>
      </c>
      <c r="I125" s="88"/>
      <c r="J125" s="88"/>
      <c r="K125" s="89" t="s">
        <v>138</v>
      </c>
      <c r="L125" s="93"/>
      <c r="M125" s="90">
        <f>+M126+M128+M132+M141+M134+M143</f>
        <v>13970000</v>
      </c>
      <c r="N125" s="91">
        <f t="shared" si="4"/>
        <v>1.9398325323273717</v>
      </c>
    </row>
    <row r="126" spans="1:14" ht="24.95" customHeight="1">
      <c r="A126" s="86" t="s">
        <v>214</v>
      </c>
      <c r="B126" s="86" t="s">
        <v>62</v>
      </c>
      <c r="C126" s="86" t="s">
        <v>215</v>
      </c>
      <c r="D126" s="86" t="s">
        <v>63</v>
      </c>
      <c r="E126" s="86">
        <v>30</v>
      </c>
      <c r="F126" s="87">
        <v>2</v>
      </c>
      <c r="G126" s="87">
        <v>2</v>
      </c>
      <c r="H126" s="87">
        <v>8</v>
      </c>
      <c r="I126" s="88">
        <v>2</v>
      </c>
      <c r="J126" s="88"/>
      <c r="K126" s="99" t="s">
        <v>118</v>
      </c>
      <c r="L126" s="93"/>
      <c r="M126" s="90">
        <f>M127</f>
        <v>20000</v>
      </c>
      <c r="N126" s="91">
        <f t="shared" si="4"/>
        <v>2.7771403469253708E-3</v>
      </c>
    </row>
    <row r="127" spans="1:14" ht="24.95" customHeight="1">
      <c r="A127" s="86" t="s">
        <v>214</v>
      </c>
      <c r="B127" s="86" t="s">
        <v>62</v>
      </c>
      <c r="C127" s="86" t="s">
        <v>215</v>
      </c>
      <c r="D127" s="86" t="s">
        <v>63</v>
      </c>
      <c r="E127" s="86">
        <v>30</v>
      </c>
      <c r="F127" s="94">
        <v>2</v>
      </c>
      <c r="G127" s="94">
        <v>2</v>
      </c>
      <c r="H127" s="94">
        <v>8</v>
      </c>
      <c r="I127" s="95">
        <v>2</v>
      </c>
      <c r="J127" s="95">
        <v>1</v>
      </c>
      <c r="K127" s="96" t="str">
        <f>K126</f>
        <v>Comisiones y gastos bancarios</v>
      </c>
      <c r="L127" s="93"/>
      <c r="M127" s="97">
        <v>20000</v>
      </c>
      <c r="N127" s="98">
        <f t="shared" si="4"/>
        <v>2.7771403469253708E-3</v>
      </c>
    </row>
    <row r="128" spans="1:14" ht="46.5" customHeight="1">
      <c r="A128" s="86" t="s">
        <v>214</v>
      </c>
      <c r="B128" s="86" t="s">
        <v>62</v>
      </c>
      <c r="C128" s="86" t="s">
        <v>215</v>
      </c>
      <c r="D128" s="86" t="s">
        <v>63</v>
      </c>
      <c r="E128" s="86">
        <v>30</v>
      </c>
      <c r="F128" s="87">
        <v>2</v>
      </c>
      <c r="G128" s="87">
        <v>2</v>
      </c>
      <c r="H128" s="87">
        <v>8</v>
      </c>
      <c r="I128" s="88">
        <v>5</v>
      </c>
      <c r="J128" s="88"/>
      <c r="K128" s="99" t="s">
        <v>120</v>
      </c>
      <c r="L128" s="93"/>
      <c r="M128" s="90">
        <f>SUM(M129:M131)</f>
        <v>750000</v>
      </c>
      <c r="N128" s="91">
        <f t="shared" si="4"/>
        <v>0.10414276300970142</v>
      </c>
    </row>
    <row r="129" spans="1:14" ht="24.95" customHeight="1">
      <c r="A129" s="86" t="s">
        <v>214</v>
      </c>
      <c r="B129" s="86" t="s">
        <v>62</v>
      </c>
      <c r="C129" s="86" t="s">
        <v>215</v>
      </c>
      <c r="D129" s="86" t="s">
        <v>63</v>
      </c>
      <c r="E129" s="86">
        <v>30</v>
      </c>
      <c r="F129" s="94">
        <v>2</v>
      </c>
      <c r="G129" s="94">
        <v>2</v>
      </c>
      <c r="H129" s="94">
        <v>8</v>
      </c>
      <c r="I129" s="95">
        <v>5</v>
      </c>
      <c r="J129" s="95">
        <v>1</v>
      </c>
      <c r="K129" s="96" t="s">
        <v>121</v>
      </c>
      <c r="L129" s="93"/>
      <c r="M129" s="97">
        <v>400000</v>
      </c>
      <c r="N129" s="98">
        <f t="shared" si="4"/>
        <v>5.5542806938507425E-2</v>
      </c>
    </row>
    <row r="130" spans="1:14" ht="21">
      <c r="A130" s="86" t="s">
        <v>214</v>
      </c>
      <c r="B130" s="86" t="s">
        <v>62</v>
      </c>
      <c r="C130" s="86" t="s">
        <v>215</v>
      </c>
      <c r="D130" s="86" t="s">
        <v>63</v>
      </c>
      <c r="E130" s="86">
        <v>30</v>
      </c>
      <c r="F130" s="94">
        <v>2</v>
      </c>
      <c r="G130" s="94">
        <v>2</v>
      </c>
      <c r="H130" s="94">
        <v>8</v>
      </c>
      <c r="I130" s="95">
        <v>5</v>
      </c>
      <c r="J130" s="95">
        <v>2</v>
      </c>
      <c r="K130" s="96" t="s">
        <v>122</v>
      </c>
      <c r="L130" s="93"/>
      <c r="M130" s="97">
        <v>50000</v>
      </c>
      <c r="N130" s="98">
        <f t="shared" si="4"/>
        <v>6.9428508673134281E-3</v>
      </c>
    </row>
    <row r="131" spans="1:14" ht="21">
      <c r="A131" s="86" t="s">
        <v>214</v>
      </c>
      <c r="B131" s="86" t="s">
        <v>62</v>
      </c>
      <c r="C131" s="86" t="s">
        <v>215</v>
      </c>
      <c r="D131" s="86" t="s">
        <v>63</v>
      </c>
      <c r="E131" s="86">
        <v>30</v>
      </c>
      <c r="F131" s="94">
        <v>2</v>
      </c>
      <c r="G131" s="94">
        <v>2</v>
      </c>
      <c r="H131" s="94">
        <v>8</v>
      </c>
      <c r="I131" s="95">
        <v>5</v>
      </c>
      <c r="J131" s="95">
        <v>3</v>
      </c>
      <c r="K131" s="96" t="s">
        <v>123</v>
      </c>
      <c r="L131" s="93"/>
      <c r="M131" s="97">
        <v>300000</v>
      </c>
      <c r="N131" s="98">
        <f t="shared" si="4"/>
        <v>4.1657105203880565E-2</v>
      </c>
    </row>
    <row r="132" spans="1:14" ht="48" customHeight="1">
      <c r="A132" s="86" t="s">
        <v>214</v>
      </c>
      <c r="B132" s="86" t="s">
        <v>62</v>
      </c>
      <c r="C132" s="86" t="s">
        <v>215</v>
      </c>
      <c r="D132" s="86" t="s">
        <v>63</v>
      </c>
      <c r="E132" s="86">
        <v>30</v>
      </c>
      <c r="F132" s="87">
        <v>2</v>
      </c>
      <c r="G132" s="87">
        <v>2</v>
      </c>
      <c r="H132" s="87">
        <v>8</v>
      </c>
      <c r="I132" s="88">
        <v>6</v>
      </c>
      <c r="J132" s="88"/>
      <c r="K132" s="99" t="s">
        <v>124</v>
      </c>
      <c r="L132" s="93"/>
      <c r="M132" s="90">
        <f>SUM(M133:M133)</f>
        <v>500000</v>
      </c>
      <c r="N132" s="91">
        <f t="shared" si="4"/>
        <v>6.942850867313427E-2</v>
      </c>
    </row>
    <row r="133" spans="1:14" ht="21">
      <c r="A133" s="86" t="s">
        <v>214</v>
      </c>
      <c r="B133" s="86" t="s">
        <v>62</v>
      </c>
      <c r="C133" s="86" t="s">
        <v>215</v>
      </c>
      <c r="D133" s="86" t="s">
        <v>63</v>
      </c>
      <c r="E133" s="86">
        <v>30</v>
      </c>
      <c r="F133" s="94">
        <v>2</v>
      </c>
      <c r="G133" s="94">
        <v>2</v>
      </c>
      <c r="H133" s="94">
        <v>8</v>
      </c>
      <c r="I133" s="95">
        <v>6</v>
      </c>
      <c r="J133" s="95">
        <v>2</v>
      </c>
      <c r="K133" s="96" t="s">
        <v>125</v>
      </c>
      <c r="L133" s="93"/>
      <c r="M133" s="97">
        <v>500000</v>
      </c>
      <c r="N133" s="98">
        <f t="shared" si="4"/>
        <v>6.942850867313427E-2</v>
      </c>
    </row>
    <row r="134" spans="1:14" ht="24.95" customHeight="1">
      <c r="A134" s="86" t="s">
        <v>214</v>
      </c>
      <c r="B134" s="86" t="s">
        <v>62</v>
      </c>
      <c r="C134" s="86" t="s">
        <v>215</v>
      </c>
      <c r="D134" s="86" t="s">
        <v>63</v>
      </c>
      <c r="E134" s="86">
        <v>30</v>
      </c>
      <c r="F134" s="87">
        <v>2</v>
      </c>
      <c r="G134" s="87">
        <v>2</v>
      </c>
      <c r="H134" s="87">
        <v>8</v>
      </c>
      <c r="I134" s="88">
        <v>7</v>
      </c>
      <c r="J134" s="88"/>
      <c r="K134" s="99" t="s">
        <v>126</v>
      </c>
      <c r="L134" s="93"/>
      <c r="M134" s="90">
        <f>SUM(M135:M140)</f>
        <v>12400000</v>
      </c>
      <c r="N134" s="91">
        <f t="shared" si="4"/>
        <v>1.7218270150937303</v>
      </c>
    </row>
    <row r="135" spans="1:14" ht="21">
      <c r="A135" s="86" t="s">
        <v>214</v>
      </c>
      <c r="B135" s="86" t="s">
        <v>62</v>
      </c>
      <c r="C135" s="86" t="s">
        <v>215</v>
      </c>
      <c r="D135" s="86" t="s">
        <v>63</v>
      </c>
      <c r="E135" s="86">
        <v>30</v>
      </c>
      <c r="F135" s="94">
        <v>2</v>
      </c>
      <c r="G135" s="94">
        <v>2</v>
      </c>
      <c r="H135" s="94">
        <v>8</v>
      </c>
      <c r="I135" s="95">
        <v>7</v>
      </c>
      <c r="J135" s="95">
        <v>1</v>
      </c>
      <c r="K135" s="96" t="s">
        <v>126</v>
      </c>
      <c r="L135" s="93"/>
      <c r="M135" s="97">
        <v>1000000</v>
      </c>
      <c r="N135" s="98">
        <f t="shared" si="4"/>
        <v>0.13885701734626854</v>
      </c>
    </row>
    <row r="136" spans="1:14" ht="21" customHeight="1">
      <c r="A136" s="86" t="s">
        <v>214</v>
      </c>
      <c r="B136" s="86" t="s">
        <v>62</v>
      </c>
      <c r="C136" s="86" t="s">
        <v>215</v>
      </c>
      <c r="D136" s="86" t="s">
        <v>63</v>
      </c>
      <c r="E136" s="86">
        <v>30</v>
      </c>
      <c r="F136" s="94">
        <v>2</v>
      </c>
      <c r="G136" s="94">
        <v>2</v>
      </c>
      <c r="H136" s="94">
        <v>8</v>
      </c>
      <c r="I136" s="95">
        <v>7</v>
      </c>
      <c r="J136" s="95">
        <v>2</v>
      </c>
      <c r="K136" s="96" t="s">
        <v>128</v>
      </c>
      <c r="L136" s="93"/>
      <c r="M136" s="97">
        <v>2500000</v>
      </c>
      <c r="N136" s="98">
        <f t="shared" si="4"/>
        <v>0.34714254336567135</v>
      </c>
    </row>
    <row r="137" spans="1:14" ht="24.95" customHeight="1">
      <c r="A137" s="86" t="s">
        <v>214</v>
      </c>
      <c r="B137" s="86" t="s">
        <v>62</v>
      </c>
      <c r="C137" s="86" t="s">
        <v>215</v>
      </c>
      <c r="D137" s="86" t="s">
        <v>63</v>
      </c>
      <c r="E137" s="86">
        <v>30</v>
      </c>
      <c r="F137" s="94">
        <v>2</v>
      </c>
      <c r="G137" s="94">
        <v>2</v>
      </c>
      <c r="H137" s="94">
        <v>8</v>
      </c>
      <c r="I137" s="95">
        <v>7</v>
      </c>
      <c r="J137" s="95">
        <v>3</v>
      </c>
      <c r="K137" s="96" t="s">
        <v>129</v>
      </c>
      <c r="L137" s="93"/>
      <c r="M137" s="97">
        <v>300000</v>
      </c>
      <c r="N137" s="98">
        <f t="shared" si="4"/>
        <v>4.1657105203880565E-2</v>
      </c>
    </row>
    <row r="138" spans="1:14" ht="31.5" customHeight="1">
      <c r="A138" s="86" t="s">
        <v>214</v>
      </c>
      <c r="B138" s="86" t="s">
        <v>62</v>
      </c>
      <c r="C138" s="86" t="s">
        <v>215</v>
      </c>
      <c r="D138" s="86" t="s">
        <v>63</v>
      </c>
      <c r="E138" s="86">
        <v>30</v>
      </c>
      <c r="F138" s="94">
        <v>2</v>
      </c>
      <c r="G138" s="94">
        <v>2</v>
      </c>
      <c r="H138" s="94">
        <v>8</v>
      </c>
      <c r="I138" s="95">
        <v>7</v>
      </c>
      <c r="J138" s="95">
        <v>4</v>
      </c>
      <c r="K138" s="96" t="s">
        <v>130</v>
      </c>
      <c r="L138" s="93"/>
      <c r="M138" s="97">
        <v>2000000</v>
      </c>
      <c r="N138" s="98">
        <f t="shared" si="4"/>
        <v>0.27771403469253708</v>
      </c>
    </row>
    <row r="139" spans="1:14" ht="45.75" customHeight="1">
      <c r="A139" s="86" t="s">
        <v>214</v>
      </c>
      <c r="B139" s="86" t="s">
        <v>62</v>
      </c>
      <c r="C139" s="86" t="s">
        <v>215</v>
      </c>
      <c r="D139" s="86" t="s">
        <v>63</v>
      </c>
      <c r="E139" s="86">
        <v>30</v>
      </c>
      <c r="F139" s="94">
        <v>2</v>
      </c>
      <c r="G139" s="94">
        <v>2</v>
      </c>
      <c r="H139" s="94">
        <v>8</v>
      </c>
      <c r="I139" s="95">
        <v>7</v>
      </c>
      <c r="J139" s="95">
        <v>5</v>
      </c>
      <c r="K139" s="96" t="s">
        <v>131</v>
      </c>
      <c r="L139" s="93"/>
      <c r="M139" s="97">
        <v>100000</v>
      </c>
      <c r="N139" s="98">
        <f t="shared" si="4"/>
        <v>1.3885701734626856E-2</v>
      </c>
    </row>
    <row r="140" spans="1:14" ht="30.75" customHeight="1">
      <c r="A140" s="86" t="s">
        <v>214</v>
      </c>
      <c r="B140" s="86" t="s">
        <v>62</v>
      </c>
      <c r="C140" s="86" t="s">
        <v>215</v>
      </c>
      <c r="D140" s="86" t="s">
        <v>63</v>
      </c>
      <c r="E140" s="86">
        <v>30</v>
      </c>
      <c r="F140" s="94">
        <v>2</v>
      </c>
      <c r="G140" s="94">
        <v>2</v>
      </c>
      <c r="H140" s="94">
        <v>8</v>
      </c>
      <c r="I140" s="95">
        <v>7</v>
      </c>
      <c r="J140" s="95">
        <v>6</v>
      </c>
      <c r="K140" s="96" t="s">
        <v>132</v>
      </c>
      <c r="L140" s="93"/>
      <c r="M140" s="97">
        <v>6500000</v>
      </c>
      <c r="N140" s="98">
        <f t="shared" si="4"/>
        <v>0.90257061275074557</v>
      </c>
    </row>
    <row r="141" spans="1:14" ht="24.95" customHeight="1">
      <c r="A141" s="86" t="s">
        <v>214</v>
      </c>
      <c r="B141" s="86" t="s">
        <v>62</v>
      </c>
      <c r="C141" s="86" t="s">
        <v>215</v>
      </c>
      <c r="D141" s="86" t="s">
        <v>63</v>
      </c>
      <c r="E141" s="86">
        <v>30</v>
      </c>
      <c r="F141" s="87">
        <v>2</v>
      </c>
      <c r="G141" s="87">
        <v>2</v>
      </c>
      <c r="H141" s="87">
        <v>8</v>
      </c>
      <c r="I141" s="88">
        <v>8</v>
      </c>
      <c r="J141" s="88"/>
      <c r="K141" s="99" t="s">
        <v>119</v>
      </c>
      <c r="L141" s="93"/>
      <c r="M141" s="110">
        <f>M142</f>
        <v>200000</v>
      </c>
      <c r="N141" s="91">
        <f t="shared" si="4"/>
        <v>2.7771403469253712E-2</v>
      </c>
    </row>
    <row r="142" spans="1:14" ht="24.95" customHeight="1">
      <c r="A142" s="86" t="s">
        <v>214</v>
      </c>
      <c r="B142" s="86" t="s">
        <v>62</v>
      </c>
      <c r="C142" s="86" t="s">
        <v>215</v>
      </c>
      <c r="D142" s="86" t="s">
        <v>63</v>
      </c>
      <c r="E142" s="86">
        <v>30</v>
      </c>
      <c r="F142" s="94">
        <v>2</v>
      </c>
      <c r="G142" s="94">
        <v>2</v>
      </c>
      <c r="H142" s="94">
        <v>8</v>
      </c>
      <c r="I142" s="95">
        <v>8</v>
      </c>
      <c r="J142" s="95">
        <v>1</v>
      </c>
      <c r="K142" s="96" t="s">
        <v>133</v>
      </c>
      <c r="L142" s="93"/>
      <c r="M142" s="97">
        <v>200000</v>
      </c>
      <c r="N142" s="98">
        <f t="shared" si="4"/>
        <v>2.7771403469253712E-2</v>
      </c>
    </row>
    <row r="143" spans="1:14" ht="24.95" customHeight="1">
      <c r="A143" s="86" t="s">
        <v>214</v>
      </c>
      <c r="B143" s="86" t="s">
        <v>62</v>
      </c>
      <c r="C143" s="86" t="s">
        <v>215</v>
      </c>
      <c r="D143" s="86" t="s">
        <v>63</v>
      </c>
      <c r="E143" s="86">
        <v>30</v>
      </c>
      <c r="F143" s="94">
        <v>2</v>
      </c>
      <c r="G143" s="94">
        <v>2</v>
      </c>
      <c r="H143" s="94">
        <v>8</v>
      </c>
      <c r="I143" s="95">
        <v>9</v>
      </c>
      <c r="J143" s="95"/>
      <c r="K143" s="99" t="s">
        <v>247</v>
      </c>
      <c r="L143" s="93"/>
      <c r="M143" s="111">
        <f>M144</f>
        <v>100000</v>
      </c>
      <c r="N143" s="91">
        <f t="shared" si="4"/>
        <v>1.3885701734626856E-2</v>
      </c>
    </row>
    <row r="144" spans="1:14" ht="24.95" customHeight="1">
      <c r="A144" s="86" t="s">
        <v>214</v>
      </c>
      <c r="B144" s="86" t="s">
        <v>62</v>
      </c>
      <c r="C144" s="86" t="s">
        <v>215</v>
      </c>
      <c r="D144" s="86" t="s">
        <v>63</v>
      </c>
      <c r="E144" s="86">
        <v>30</v>
      </c>
      <c r="F144" s="94">
        <v>2</v>
      </c>
      <c r="G144" s="94">
        <v>2</v>
      </c>
      <c r="H144" s="94">
        <v>8</v>
      </c>
      <c r="I144" s="95">
        <v>9</v>
      </c>
      <c r="J144" s="95">
        <v>5</v>
      </c>
      <c r="K144" s="96" t="s">
        <v>248</v>
      </c>
      <c r="L144" s="93"/>
      <c r="M144" s="112">
        <v>100000</v>
      </c>
      <c r="N144" s="98">
        <f t="shared" si="4"/>
        <v>1.3885701734626856E-2</v>
      </c>
    </row>
    <row r="145" spans="1:14" ht="24.95" customHeight="1">
      <c r="A145" s="86"/>
      <c r="B145" s="86"/>
      <c r="C145" s="86"/>
      <c r="D145" s="86"/>
      <c r="E145" s="86"/>
      <c r="F145" s="94"/>
      <c r="G145" s="94"/>
      <c r="H145" s="94"/>
      <c r="I145" s="95"/>
      <c r="J145" s="95"/>
      <c r="K145" s="96"/>
      <c r="L145" s="93"/>
      <c r="M145" s="97"/>
      <c r="N145" s="98">
        <f t="shared" si="4"/>
        <v>0</v>
      </c>
    </row>
    <row r="146" spans="1:14" ht="24.95" customHeight="1">
      <c r="A146" s="86" t="s">
        <v>214</v>
      </c>
      <c r="B146" s="86" t="s">
        <v>62</v>
      </c>
      <c r="C146" s="86" t="s">
        <v>215</v>
      </c>
      <c r="D146" s="86" t="s">
        <v>63</v>
      </c>
      <c r="E146" s="86">
        <v>30</v>
      </c>
      <c r="F146" s="87">
        <v>2</v>
      </c>
      <c r="G146" s="87">
        <v>2</v>
      </c>
      <c r="H146" s="87">
        <v>9</v>
      </c>
      <c r="I146" s="88"/>
      <c r="J146" s="95"/>
      <c r="K146" s="99" t="s">
        <v>139</v>
      </c>
      <c r="L146" s="104">
        <f t="shared" ref="L146" si="6">+L149</f>
        <v>17000000</v>
      </c>
      <c r="M146" s="90">
        <f>+M149+M147</f>
        <v>22000000</v>
      </c>
      <c r="N146" s="91">
        <f t="shared" si="4"/>
        <v>3.0548543816179081</v>
      </c>
    </row>
    <row r="147" spans="1:14" ht="24.95" customHeight="1">
      <c r="A147" s="86" t="s">
        <v>214</v>
      </c>
      <c r="B147" s="86" t="s">
        <v>62</v>
      </c>
      <c r="C147" s="86" t="s">
        <v>215</v>
      </c>
      <c r="D147" s="86" t="s">
        <v>63</v>
      </c>
      <c r="E147" s="86">
        <v>30</v>
      </c>
      <c r="F147" s="94">
        <v>2</v>
      </c>
      <c r="G147" s="94">
        <v>2</v>
      </c>
      <c r="H147" s="94">
        <v>9</v>
      </c>
      <c r="I147" s="95">
        <v>1</v>
      </c>
      <c r="J147" s="95"/>
      <c r="K147" s="99" t="s">
        <v>279</v>
      </c>
      <c r="L147" s="93"/>
      <c r="M147" s="90">
        <f>M148</f>
        <v>1000000</v>
      </c>
      <c r="N147" s="91">
        <f t="shared" ref="N147:N210" si="7">+M147/720165260*100</f>
        <v>0.13885701734626854</v>
      </c>
    </row>
    <row r="148" spans="1:14" ht="24.95" customHeight="1">
      <c r="A148" s="86" t="s">
        <v>214</v>
      </c>
      <c r="B148" s="86" t="s">
        <v>62</v>
      </c>
      <c r="C148" s="86" t="s">
        <v>215</v>
      </c>
      <c r="D148" s="86" t="s">
        <v>63</v>
      </c>
      <c r="E148" s="86">
        <v>30</v>
      </c>
      <c r="F148" s="94">
        <v>2</v>
      </c>
      <c r="G148" s="94">
        <v>2</v>
      </c>
      <c r="H148" s="94">
        <v>9</v>
      </c>
      <c r="I148" s="95">
        <v>1</v>
      </c>
      <c r="J148" s="95">
        <v>1</v>
      </c>
      <c r="K148" s="96" t="s">
        <v>278</v>
      </c>
      <c r="L148" s="93"/>
      <c r="M148" s="113">
        <v>1000000</v>
      </c>
      <c r="N148" s="98">
        <f t="shared" si="7"/>
        <v>0.13885701734626854</v>
      </c>
    </row>
    <row r="149" spans="1:14" ht="24.95" customHeight="1">
      <c r="A149" s="86" t="s">
        <v>214</v>
      </c>
      <c r="B149" s="86" t="s">
        <v>62</v>
      </c>
      <c r="C149" s="86" t="s">
        <v>215</v>
      </c>
      <c r="D149" s="86" t="s">
        <v>63</v>
      </c>
      <c r="E149" s="86">
        <v>30</v>
      </c>
      <c r="F149" s="94">
        <v>2</v>
      </c>
      <c r="G149" s="94">
        <v>2</v>
      </c>
      <c r="H149" s="94">
        <v>9</v>
      </c>
      <c r="I149" s="95"/>
      <c r="J149" s="95"/>
      <c r="K149" s="99" t="s">
        <v>135</v>
      </c>
      <c r="L149" s="114">
        <f t="shared" ref="L149" si="8">+L150</f>
        <v>17000000</v>
      </c>
      <c r="M149" s="115">
        <f>+M150+M151</f>
        <v>21000000</v>
      </c>
      <c r="N149" s="91">
        <f t="shared" si="7"/>
        <v>2.9159973642716395</v>
      </c>
    </row>
    <row r="150" spans="1:14" ht="24.95" customHeight="1">
      <c r="A150" s="86" t="s">
        <v>214</v>
      </c>
      <c r="B150" s="86" t="s">
        <v>62</v>
      </c>
      <c r="C150" s="86" t="s">
        <v>215</v>
      </c>
      <c r="D150" s="86" t="s">
        <v>63</v>
      </c>
      <c r="E150" s="86">
        <v>30</v>
      </c>
      <c r="F150" s="94">
        <v>2</v>
      </c>
      <c r="G150" s="94">
        <v>2</v>
      </c>
      <c r="H150" s="94">
        <v>9</v>
      </c>
      <c r="I150" s="95">
        <v>2</v>
      </c>
      <c r="J150" s="95">
        <v>1</v>
      </c>
      <c r="K150" s="96" t="s">
        <v>135</v>
      </c>
      <c r="L150" s="116">
        <v>17000000</v>
      </c>
      <c r="M150" s="113">
        <v>16000000</v>
      </c>
      <c r="N150" s="98">
        <f t="shared" si="7"/>
        <v>2.2217122775402967</v>
      </c>
    </row>
    <row r="151" spans="1:14" ht="24.95" customHeight="1">
      <c r="A151" s="86"/>
      <c r="B151" s="86"/>
      <c r="C151" s="86"/>
      <c r="D151" s="86"/>
      <c r="E151" s="86"/>
      <c r="F151" s="94">
        <v>2</v>
      </c>
      <c r="G151" s="94">
        <v>2</v>
      </c>
      <c r="H151" s="94">
        <v>9</v>
      </c>
      <c r="I151" s="95">
        <v>2</v>
      </c>
      <c r="J151" s="95">
        <v>3</v>
      </c>
      <c r="K151" s="96" t="s">
        <v>280</v>
      </c>
      <c r="L151" s="93"/>
      <c r="M151" s="113">
        <v>5000000</v>
      </c>
      <c r="N151" s="98">
        <f t="shared" si="7"/>
        <v>0.6942850867313427</v>
      </c>
    </row>
    <row r="152" spans="1:14" ht="24.95" customHeight="1">
      <c r="A152" s="86"/>
      <c r="B152" s="86"/>
      <c r="C152" s="86"/>
      <c r="D152" s="86"/>
      <c r="E152" s="86"/>
      <c r="F152" s="94"/>
      <c r="G152" s="94"/>
      <c r="H152" s="94"/>
      <c r="I152" s="95"/>
      <c r="J152" s="95"/>
      <c r="K152" s="96"/>
      <c r="L152" s="93"/>
      <c r="M152" s="97"/>
      <c r="N152" s="98">
        <f t="shared" si="7"/>
        <v>0</v>
      </c>
    </row>
    <row r="153" spans="1:14" ht="24.95" customHeight="1">
      <c r="A153" s="81" t="s">
        <v>214</v>
      </c>
      <c r="B153" s="81" t="s">
        <v>62</v>
      </c>
      <c r="C153" s="81" t="s">
        <v>215</v>
      </c>
      <c r="D153" s="81" t="s">
        <v>63</v>
      </c>
      <c r="E153" s="81">
        <v>30</v>
      </c>
      <c r="F153" s="82">
        <v>2</v>
      </c>
      <c r="G153" s="82">
        <v>3</v>
      </c>
      <c r="H153" s="82"/>
      <c r="I153" s="82"/>
      <c r="J153" s="82"/>
      <c r="K153" s="83" t="s">
        <v>141</v>
      </c>
      <c r="L153" s="107">
        <f>+L154+L160+L166+L176+L180+L188+L203+L219</f>
        <v>0</v>
      </c>
      <c r="M153" s="84">
        <f>+M154+M160+M166+M176+M180+M188+M203+M219</f>
        <v>26295000</v>
      </c>
      <c r="N153" s="85">
        <f t="shared" si="7"/>
        <v>3.6512452711201315</v>
      </c>
    </row>
    <row r="154" spans="1:14" ht="24.95" customHeight="1">
      <c r="A154" s="86" t="s">
        <v>214</v>
      </c>
      <c r="B154" s="86" t="s">
        <v>62</v>
      </c>
      <c r="C154" s="86" t="s">
        <v>215</v>
      </c>
      <c r="D154" s="86" t="s">
        <v>63</v>
      </c>
      <c r="E154" s="86">
        <v>30</v>
      </c>
      <c r="F154" s="87">
        <v>2</v>
      </c>
      <c r="G154" s="87">
        <v>3</v>
      </c>
      <c r="H154" s="87">
        <v>1</v>
      </c>
      <c r="I154" s="88"/>
      <c r="J154" s="88"/>
      <c r="K154" s="99" t="s">
        <v>175</v>
      </c>
      <c r="L154" s="93"/>
      <c r="M154" s="90">
        <f>M155+M157</f>
        <v>2250000</v>
      </c>
      <c r="N154" s="91">
        <f t="shared" si="7"/>
        <v>0.31242828902910424</v>
      </c>
    </row>
    <row r="155" spans="1:14" ht="24.95" customHeight="1">
      <c r="A155" s="86" t="s">
        <v>214</v>
      </c>
      <c r="B155" s="86" t="s">
        <v>62</v>
      </c>
      <c r="C155" s="86" t="s">
        <v>215</v>
      </c>
      <c r="D155" s="86" t="s">
        <v>63</v>
      </c>
      <c r="E155" s="86">
        <v>30</v>
      </c>
      <c r="F155" s="87">
        <v>2</v>
      </c>
      <c r="G155" s="87">
        <v>3</v>
      </c>
      <c r="H155" s="87">
        <v>1</v>
      </c>
      <c r="I155" s="88">
        <v>1</v>
      </c>
      <c r="J155" s="88"/>
      <c r="K155" s="99" t="s">
        <v>142</v>
      </c>
      <c r="L155" s="93"/>
      <c r="M155" s="115">
        <f>+M156</f>
        <v>2000000</v>
      </c>
      <c r="N155" s="91">
        <f t="shared" si="7"/>
        <v>0.27771403469253708</v>
      </c>
    </row>
    <row r="156" spans="1:14" ht="24.95" customHeight="1">
      <c r="A156" s="86" t="s">
        <v>214</v>
      </c>
      <c r="B156" s="86" t="s">
        <v>62</v>
      </c>
      <c r="C156" s="86" t="s">
        <v>215</v>
      </c>
      <c r="D156" s="86" t="s">
        <v>63</v>
      </c>
      <c r="E156" s="86">
        <v>30</v>
      </c>
      <c r="F156" s="94">
        <v>2</v>
      </c>
      <c r="G156" s="94">
        <v>3</v>
      </c>
      <c r="H156" s="94">
        <v>1</v>
      </c>
      <c r="I156" s="95">
        <v>1</v>
      </c>
      <c r="J156" s="95">
        <v>1</v>
      </c>
      <c r="K156" s="96" t="str">
        <f>K155</f>
        <v>Alimentos y bebidas para persona</v>
      </c>
      <c r="L156" s="93"/>
      <c r="M156" s="113">
        <v>2000000</v>
      </c>
      <c r="N156" s="98">
        <f t="shared" si="7"/>
        <v>0.27771403469253708</v>
      </c>
    </row>
    <row r="157" spans="1:14" ht="24.95" customHeight="1">
      <c r="A157" s="86" t="s">
        <v>214</v>
      </c>
      <c r="B157" s="86" t="s">
        <v>62</v>
      </c>
      <c r="C157" s="86" t="s">
        <v>215</v>
      </c>
      <c r="D157" s="86" t="s">
        <v>63</v>
      </c>
      <c r="E157" s="86">
        <v>30</v>
      </c>
      <c r="F157" s="87">
        <v>2</v>
      </c>
      <c r="G157" s="87">
        <v>3</v>
      </c>
      <c r="H157" s="87">
        <v>1</v>
      </c>
      <c r="I157" s="88">
        <v>3</v>
      </c>
      <c r="J157" s="88"/>
      <c r="K157" s="99" t="s">
        <v>143</v>
      </c>
      <c r="L157" s="93"/>
      <c r="M157" s="90">
        <f>M158+M159</f>
        <v>250000</v>
      </c>
      <c r="N157" s="91">
        <f t="shared" si="7"/>
        <v>3.4714254336567135E-2</v>
      </c>
    </row>
    <row r="158" spans="1:14" ht="24.95" customHeight="1">
      <c r="A158" s="86" t="s">
        <v>214</v>
      </c>
      <c r="B158" s="86" t="s">
        <v>62</v>
      </c>
      <c r="C158" s="86" t="s">
        <v>215</v>
      </c>
      <c r="D158" s="86" t="s">
        <v>63</v>
      </c>
      <c r="E158" s="86">
        <v>30</v>
      </c>
      <c r="F158" s="94">
        <v>2</v>
      </c>
      <c r="G158" s="94">
        <v>3</v>
      </c>
      <c r="H158" s="94">
        <v>1</v>
      </c>
      <c r="I158" s="95">
        <v>3</v>
      </c>
      <c r="J158" s="95">
        <v>3</v>
      </c>
      <c r="K158" s="96" t="s">
        <v>144</v>
      </c>
      <c r="L158" s="93"/>
      <c r="M158" s="97">
        <v>200000</v>
      </c>
      <c r="N158" s="98">
        <f t="shared" si="7"/>
        <v>2.7771403469253712E-2</v>
      </c>
    </row>
    <row r="159" spans="1:14" ht="24.95" customHeight="1">
      <c r="A159" s="86" t="s">
        <v>214</v>
      </c>
      <c r="B159" s="86" t="s">
        <v>62</v>
      </c>
      <c r="C159" s="86" t="s">
        <v>215</v>
      </c>
      <c r="D159" s="86" t="s">
        <v>63</v>
      </c>
      <c r="E159" s="86">
        <v>30</v>
      </c>
      <c r="F159" s="94">
        <v>2</v>
      </c>
      <c r="G159" s="94">
        <v>3</v>
      </c>
      <c r="H159" s="94">
        <v>1</v>
      </c>
      <c r="I159" s="94">
        <v>4</v>
      </c>
      <c r="J159" s="94">
        <v>1</v>
      </c>
      <c r="K159" s="96" t="s">
        <v>252</v>
      </c>
      <c r="L159" s="93"/>
      <c r="M159" s="113">
        <v>50000</v>
      </c>
      <c r="N159" s="98">
        <f t="shared" si="7"/>
        <v>6.9428508673134281E-3</v>
      </c>
    </row>
    <row r="160" spans="1:14" ht="24.95" customHeight="1">
      <c r="A160" s="86" t="s">
        <v>214</v>
      </c>
      <c r="B160" s="86" t="s">
        <v>62</v>
      </c>
      <c r="C160" s="86" t="s">
        <v>215</v>
      </c>
      <c r="D160" s="86" t="s">
        <v>63</v>
      </c>
      <c r="E160" s="86">
        <v>30</v>
      </c>
      <c r="F160" s="87">
        <v>2</v>
      </c>
      <c r="G160" s="87">
        <v>3</v>
      </c>
      <c r="H160" s="87">
        <v>2</v>
      </c>
      <c r="I160" s="88"/>
      <c r="J160" s="88"/>
      <c r="K160" s="89" t="s">
        <v>176</v>
      </c>
      <c r="L160" s="93"/>
      <c r="M160" s="90">
        <f>+M161+M163</f>
        <v>1700000</v>
      </c>
      <c r="N160" s="91">
        <f t="shared" si="7"/>
        <v>0.23605692948865656</v>
      </c>
    </row>
    <row r="161" spans="1:14" ht="24.95" customHeight="1">
      <c r="A161" s="86" t="s">
        <v>214</v>
      </c>
      <c r="B161" s="86" t="s">
        <v>62</v>
      </c>
      <c r="C161" s="86" t="s">
        <v>215</v>
      </c>
      <c r="D161" s="86" t="s">
        <v>63</v>
      </c>
      <c r="E161" s="86">
        <v>30</v>
      </c>
      <c r="F161" s="87">
        <v>2</v>
      </c>
      <c r="G161" s="87">
        <v>3</v>
      </c>
      <c r="H161" s="87">
        <v>2</v>
      </c>
      <c r="I161" s="88">
        <v>2</v>
      </c>
      <c r="J161" s="88"/>
      <c r="K161" s="99" t="s">
        <v>145</v>
      </c>
      <c r="L161" s="93"/>
      <c r="M161" s="90">
        <f>M162</f>
        <v>200000</v>
      </c>
      <c r="N161" s="91">
        <f t="shared" si="7"/>
        <v>2.7771403469253712E-2</v>
      </c>
    </row>
    <row r="162" spans="1:14" ht="24.95" customHeight="1">
      <c r="A162" s="86" t="s">
        <v>214</v>
      </c>
      <c r="B162" s="86" t="s">
        <v>62</v>
      </c>
      <c r="C162" s="86" t="s">
        <v>215</v>
      </c>
      <c r="D162" s="86" t="s">
        <v>63</v>
      </c>
      <c r="E162" s="86">
        <v>30</v>
      </c>
      <c r="F162" s="94">
        <v>2</v>
      </c>
      <c r="G162" s="94">
        <v>3</v>
      </c>
      <c r="H162" s="94">
        <v>2</v>
      </c>
      <c r="I162" s="95">
        <v>2</v>
      </c>
      <c r="J162" s="95">
        <v>1</v>
      </c>
      <c r="K162" s="96" t="str">
        <f>K161</f>
        <v>Acabados textiles</v>
      </c>
      <c r="L162" s="93"/>
      <c r="M162" s="113">
        <v>200000</v>
      </c>
      <c r="N162" s="98">
        <f t="shared" si="7"/>
        <v>2.7771403469253712E-2</v>
      </c>
    </row>
    <row r="163" spans="1:14" ht="24.95" customHeight="1">
      <c r="A163" s="86" t="s">
        <v>214</v>
      </c>
      <c r="B163" s="86" t="s">
        <v>62</v>
      </c>
      <c r="C163" s="86" t="s">
        <v>215</v>
      </c>
      <c r="D163" s="86" t="s">
        <v>63</v>
      </c>
      <c r="E163" s="86">
        <v>30</v>
      </c>
      <c r="F163" s="87">
        <v>2</v>
      </c>
      <c r="G163" s="87">
        <v>3</v>
      </c>
      <c r="H163" s="87">
        <v>2</v>
      </c>
      <c r="I163" s="88">
        <v>3</v>
      </c>
      <c r="J163" s="88"/>
      <c r="K163" s="99" t="s">
        <v>127</v>
      </c>
      <c r="L163" s="93"/>
      <c r="M163" s="90">
        <f>M164</f>
        <v>1500000</v>
      </c>
      <c r="N163" s="91">
        <f t="shared" si="7"/>
        <v>0.20828552601940284</v>
      </c>
    </row>
    <row r="164" spans="1:14" ht="24.95" customHeight="1">
      <c r="A164" s="86" t="s">
        <v>214</v>
      </c>
      <c r="B164" s="86" t="s">
        <v>62</v>
      </c>
      <c r="C164" s="86" t="s">
        <v>215</v>
      </c>
      <c r="D164" s="86" t="s">
        <v>63</v>
      </c>
      <c r="E164" s="86">
        <v>30</v>
      </c>
      <c r="F164" s="94">
        <v>2</v>
      </c>
      <c r="G164" s="94">
        <v>3</v>
      </c>
      <c r="H164" s="94">
        <v>2</v>
      </c>
      <c r="I164" s="95">
        <v>3</v>
      </c>
      <c r="J164" s="95">
        <v>1</v>
      </c>
      <c r="K164" s="96" t="str">
        <f>K163</f>
        <v>Prendas de vestir</v>
      </c>
      <c r="L164" s="93"/>
      <c r="M164" s="97">
        <v>1500000</v>
      </c>
      <c r="N164" s="98">
        <f t="shared" si="7"/>
        <v>0.20828552601940284</v>
      </c>
    </row>
    <row r="165" spans="1:14" ht="24.95" customHeight="1">
      <c r="A165" s="86"/>
      <c r="B165" s="86"/>
      <c r="C165" s="86"/>
      <c r="D165" s="86"/>
      <c r="E165" s="86"/>
      <c r="F165" s="94"/>
      <c r="G165" s="94"/>
      <c r="H165" s="94"/>
      <c r="I165" s="95"/>
      <c r="J165" s="95"/>
      <c r="K165" s="96"/>
      <c r="L165" s="93"/>
      <c r="M165" s="97"/>
      <c r="N165" s="98">
        <f t="shared" si="7"/>
        <v>0</v>
      </c>
    </row>
    <row r="166" spans="1:14" ht="21">
      <c r="A166" s="86" t="s">
        <v>214</v>
      </c>
      <c r="B166" s="86" t="s">
        <v>62</v>
      </c>
      <c r="C166" s="86" t="s">
        <v>215</v>
      </c>
      <c r="D166" s="86" t="s">
        <v>63</v>
      </c>
      <c r="E166" s="86">
        <v>30</v>
      </c>
      <c r="F166" s="87">
        <v>2</v>
      </c>
      <c r="G166" s="87">
        <v>3</v>
      </c>
      <c r="H166" s="87">
        <v>3</v>
      </c>
      <c r="I166" s="88"/>
      <c r="J166" s="88"/>
      <c r="K166" s="99" t="s">
        <v>183</v>
      </c>
      <c r="L166" s="93"/>
      <c r="M166" s="90">
        <f>+M167+M169+M173+M171</f>
        <v>2170000</v>
      </c>
      <c r="N166" s="91">
        <f t="shared" si="7"/>
        <v>0.30131972764140275</v>
      </c>
    </row>
    <row r="167" spans="1:14" ht="24.95" customHeight="1">
      <c r="A167" s="86" t="s">
        <v>214</v>
      </c>
      <c r="B167" s="86" t="s">
        <v>62</v>
      </c>
      <c r="C167" s="86" t="s">
        <v>215</v>
      </c>
      <c r="D167" s="86" t="s">
        <v>63</v>
      </c>
      <c r="E167" s="86">
        <v>30</v>
      </c>
      <c r="F167" s="87">
        <v>2</v>
      </c>
      <c r="G167" s="87">
        <v>3</v>
      </c>
      <c r="H167" s="87">
        <v>3</v>
      </c>
      <c r="I167" s="88">
        <v>1</v>
      </c>
      <c r="J167" s="88"/>
      <c r="K167" s="99" t="s">
        <v>147</v>
      </c>
      <c r="L167" s="93"/>
      <c r="M167" s="90">
        <f>M168</f>
        <v>1000000</v>
      </c>
      <c r="N167" s="91">
        <f t="shared" si="7"/>
        <v>0.13885701734626854</v>
      </c>
    </row>
    <row r="168" spans="1:14" ht="24.95" customHeight="1">
      <c r="A168" s="86" t="s">
        <v>214</v>
      </c>
      <c r="B168" s="86" t="s">
        <v>62</v>
      </c>
      <c r="C168" s="86" t="s">
        <v>215</v>
      </c>
      <c r="D168" s="86" t="s">
        <v>63</v>
      </c>
      <c r="E168" s="86">
        <v>30</v>
      </c>
      <c r="F168" s="94">
        <v>2</v>
      </c>
      <c r="G168" s="94">
        <v>3</v>
      </c>
      <c r="H168" s="94">
        <v>3</v>
      </c>
      <c r="I168" s="95">
        <v>1</v>
      </c>
      <c r="J168" s="95">
        <v>1</v>
      </c>
      <c r="K168" s="96" t="str">
        <f>K167</f>
        <v>Papel de escritorio</v>
      </c>
      <c r="L168" s="93"/>
      <c r="M168" s="113">
        <v>1000000</v>
      </c>
      <c r="N168" s="98">
        <f t="shared" si="7"/>
        <v>0.13885701734626854</v>
      </c>
    </row>
    <row r="169" spans="1:14" ht="24.95" customHeight="1">
      <c r="A169" s="86" t="s">
        <v>214</v>
      </c>
      <c r="B169" s="86" t="s">
        <v>62</v>
      </c>
      <c r="C169" s="86" t="s">
        <v>215</v>
      </c>
      <c r="D169" s="86" t="s">
        <v>63</v>
      </c>
      <c r="E169" s="86">
        <v>30</v>
      </c>
      <c r="F169" s="87">
        <v>2</v>
      </c>
      <c r="G169" s="87">
        <v>3</v>
      </c>
      <c r="H169" s="87">
        <v>3</v>
      </c>
      <c r="I169" s="88">
        <v>2</v>
      </c>
      <c r="J169" s="88"/>
      <c r="K169" s="99" t="s">
        <v>148</v>
      </c>
      <c r="L169" s="104">
        <f t="shared" ref="L169" si="9">L170</f>
        <v>0</v>
      </c>
      <c r="M169" s="90">
        <f>M170</f>
        <v>1000000</v>
      </c>
      <c r="N169" s="91">
        <f t="shared" si="7"/>
        <v>0.13885701734626854</v>
      </c>
    </row>
    <row r="170" spans="1:14" ht="24.95" customHeight="1">
      <c r="A170" s="86" t="s">
        <v>214</v>
      </c>
      <c r="B170" s="86" t="s">
        <v>62</v>
      </c>
      <c r="C170" s="86" t="s">
        <v>215</v>
      </c>
      <c r="D170" s="86" t="s">
        <v>63</v>
      </c>
      <c r="E170" s="86">
        <v>30</v>
      </c>
      <c r="F170" s="94">
        <v>2</v>
      </c>
      <c r="G170" s="94">
        <v>3</v>
      </c>
      <c r="H170" s="94">
        <v>3</v>
      </c>
      <c r="I170" s="95">
        <v>2</v>
      </c>
      <c r="J170" s="95">
        <v>1</v>
      </c>
      <c r="K170" s="96" t="str">
        <f>K169</f>
        <v>Productos de papel y cartón</v>
      </c>
      <c r="L170" s="93"/>
      <c r="M170" s="113">
        <v>1000000</v>
      </c>
      <c r="N170" s="98">
        <f t="shared" si="7"/>
        <v>0.13885701734626854</v>
      </c>
    </row>
    <row r="171" spans="1:14" ht="24.95" customHeight="1">
      <c r="A171" s="86" t="s">
        <v>214</v>
      </c>
      <c r="B171" s="86" t="s">
        <v>62</v>
      </c>
      <c r="C171" s="86" t="s">
        <v>215</v>
      </c>
      <c r="D171" s="86" t="s">
        <v>63</v>
      </c>
      <c r="E171" s="86">
        <v>30</v>
      </c>
      <c r="F171" s="94">
        <v>2</v>
      </c>
      <c r="G171" s="94">
        <v>3</v>
      </c>
      <c r="H171" s="94">
        <v>3</v>
      </c>
      <c r="I171" s="95">
        <v>3</v>
      </c>
      <c r="J171" s="95"/>
      <c r="K171" s="99" t="s">
        <v>283</v>
      </c>
      <c r="L171" s="93"/>
      <c r="M171" s="90">
        <f>M172</f>
        <v>100000</v>
      </c>
      <c r="N171" s="91">
        <f t="shared" si="7"/>
        <v>1.3885701734626856E-2</v>
      </c>
    </row>
    <row r="172" spans="1:14" ht="24.95" customHeight="1">
      <c r="A172" s="86" t="s">
        <v>214</v>
      </c>
      <c r="B172" s="86" t="s">
        <v>62</v>
      </c>
      <c r="C172" s="86" t="s">
        <v>215</v>
      </c>
      <c r="D172" s="86" t="s">
        <v>63</v>
      </c>
      <c r="E172" s="86">
        <v>30</v>
      </c>
      <c r="F172" s="94">
        <v>2</v>
      </c>
      <c r="G172" s="94">
        <v>3</v>
      </c>
      <c r="H172" s="94">
        <v>3</v>
      </c>
      <c r="I172" s="95">
        <v>3</v>
      </c>
      <c r="J172" s="95">
        <v>1</v>
      </c>
      <c r="K172" s="96" t="s">
        <v>283</v>
      </c>
      <c r="L172" s="93"/>
      <c r="M172" s="97">
        <v>100000</v>
      </c>
      <c r="N172" s="98">
        <f t="shared" si="7"/>
        <v>1.3885701734626856E-2</v>
      </c>
    </row>
    <row r="173" spans="1:14" ht="24.95" customHeight="1">
      <c r="A173" s="86" t="s">
        <v>214</v>
      </c>
      <c r="B173" s="86" t="s">
        <v>62</v>
      </c>
      <c r="C173" s="86" t="s">
        <v>215</v>
      </c>
      <c r="D173" s="86" t="s">
        <v>63</v>
      </c>
      <c r="E173" s="86">
        <v>30</v>
      </c>
      <c r="F173" s="87">
        <v>2</v>
      </c>
      <c r="G173" s="87">
        <v>3</v>
      </c>
      <c r="H173" s="87">
        <v>3</v>
      </c>
      <c r="I173" s="88">
        <v>4</v>
      </c>
      <c r="J173" s="88"/>
      <c r="K173" s="99" t="s">
        <v>149</v>
      </c>
      <c r="L173" s="93"/>
      <c r="M173" s="90">
        <f>M174</f>
        <v>70000</v>
      </c>
      <c r="N173" s="91">
        <f t="shared" si="7"/>
        <v>9.7199912142387993E-3</v>
      </c>
    </row>
    <row r="174" spans="1:14" ht="27.75" customHeight="1">
      <c r="A174" s="86" t="s">
        <v>214</v>
      </c>
      <c r="B174" s="86" t="s">
        <v>62</v>
      </c>
      <c r="C174" s="86" t="s">
        <v>215</v>
      </c>
      <c r="D174" s="86" t="s">
        <v>63</v>
      </c>
      <c r="E174" s="86">
        <v>30</v>
      </c>
      <c r="F174" s="94">
        <v>2</v>
      </c>
      <c r="G174" s="94">
        <v>3</v>
      </c>
      <c r="H174" s="94">
        <v>3</v>
      </c>
      <c r="I174" s="95">
        <v>4</v>
      </c>
      <c r="J174" s="95">
        <v>1</v>
      </c>
      <c r="K174" s="96" t="str">
        <f>K173</f>
        <v>Libros, revistas y periodicos</v>
      </c>
      <c r="L174" s="93"/>
      <c r="M174" s="97">
        <v>70000</v>
      </c>
      <c r="N174" s="98">
        <f t="shared" si="7"/>
        <v>9.7199912142387993E-3</v>
      </c>
    </row>
    <row r="175" spans="1:14" ht="24.95" customHeight="1">
      <c r="A175" s="86"/>
      <c r="B175" s="86"/>
      <c r="C175" s="86"/>
      <c r="D175" s="86"/>
      <c r="E175" s="86"/>
      <c r="F175" s="94"/>
      <c r="G175" s="94"/>
      <c r="H175" s="94"/>
      <c r="I175" s="95"/>
      <c r="J175" s="95"/>
      <c r="K175" s="96"/>
      <c r="L175" s="93"/>
      <c r="M175" s="90"/>
      <c r="N175" s="98">
        <f t="shared" si="7"/>
        <v>0</v>
      </c>
    </row>
    <row r="176" spans="1:14" ht="24.95" customHeight="1">
      <c r="A176" s="86" t="s">
        <v>214</v>
      </c>
      <c r="B176" s="86" t="s">
        <v>62</v>
      </c>
      <c r="C176" s="86" t="s">
        <v>215</v>
      </c>
      <c r="D176" s="86" t="s">
        <v>63</v>
      </c>
      <c r="E176" s="86">
        <v>30</v>
      </c>
      <c r="F176" s="87">
        <v>2</v>
      </c>
      <c r="G176" s="87">
        <v>3</v>
      </c>
      <c r="H176" s="87">
        <v>4</v>
      </c>
      <c r="I176" s="88"/>
      <c r="J176" s="88"/>
      <c r="K176" s="89" t="s">
        <v>184</v>
      </c>
      <c r="L176" s="93"/>
      <c r="M176" s="90">
        <f>M177</f>
        <v>50000</v>
      </c>
      <c r="N176" s="91">
        <f t="shared" si="7"/>
        <v>6.9428508673134281E-3</v>
      </c>
    </row>
    <row r="177" spans="1:14" ht="46.5" customHeight="1">
      <c r="A177" s="86" t="s">
        <v>214</v>
      </c>
      <c r="B177" s="86" t="s">
        <v>62</v>
      </c>
      <c r="C177" s="86" t="s">
        <v>215</v>
      </c>
      <c r="D177" s="86" t="s">
        <v>63</v>
      </c>
      <c r="E177" s="86">
        <v>30</v>
      </c>
      <c r="F177" s="87">
        <v>2</v>
      </c>
      <c r="G177" s="87">
        <v>3</v>
      </c>
      <c r="H177" s="87">
        <v>4</v>
      </c>
      <c r="I177" s="88">
        <v>1</v>
      </c>
      <c r="J177" s="88"/>
      <c r="K177" s="99" t="s">
        <v>150</v>
      </c>
      <c r="L177" s="93"/>
      <c r="M177" s="110">
        <v>50000</v>
      </c>
      <c r="N177" s="91">
        <f t="shared" si="7"/>
        <v>6.9428508673134281E-3</v>
      </c>
    </row>
    <row r="178" spans="1:14" ht="24" customHeight="1">
      <c r="A178" s="86" t="s">
        <v>214</v>
      </c>
      <c r="B178" s="86" t="s">
        <v>62</v>
      </c>
      <c r="C178" s="86" t="s">
        <v>215</v>
      </c>
      <c r="D178" s="86" t="s">
        <v>63</v>
      </c>
      <c r="E178" s="86">
        <v>30</v>
      </c>
      <c r="F178" s="94">
        <v>2</v>
      </c>
      <c r="G178" s="94">
        <v>3</v>
      </c>
      <c r="H178" s="94">
        <v>4</v>
      </c>
      <c r="I178" s="95">
        <v>1</v>
      </c>
      <c r="J178" s="95">
        <v>1</v>
      </c>
      <c r="K178" s="96" t="str">
        <f>K177</f>
        <v>Productos medicinales para uso humano</v>
      </c>
      <c r="L178" s="93"/>
      <c r="M178" s="97">
        <v>50000</v>
      </c>
      <c r="N178" s="98">
        <f t="shared" si="7"/>
        <v>6.9428508673134281E-3</v>
      </c>
    </row>
    <row r="179" spans="1:14" ht="24.95" customHeight="1">
      <c r="A179" s="86"/>
      <c r="B179" s="86"/>
      <c r="C179" s="86"/>
      <c r="D179" s="86"/>
      <c r="E179" s="86"/>
      <c r="F179" s="94"/>
      <c r="G179" s="94"/>
      <c r="H179" s="94"/>
      <c r="I179" s="95"/>
      <c r="J179" s="95"/>
      <c r="K179" s="96"/>
      <c r="L179" s="93"/>
      <c r="M179" s="97"/>
      <c r="N179" s="98">
        <f t="shared" si="7"/>
        <v>0</v>
      </c>
    </row>
    <row r="180" spans="1:14" ht="48.75" customHeight="1">
      <c r="A180" s="86" t="s">
        <v>214</v>
      </c>
      <c r="B180" s="86" t="s">
        <v>62</v>
      </c>
      <c r="C180" s="86" t="s">
        <v>215</v>
      </c>
      <c r="D180" s="86" t="s">
        <v>63</v>
      </c>
      <c r="E180" s="86">
        <v>30</v>
      </c>
      <c r="F180" s="87">
        <v>2</v>
      </c>
      <c r="G180" s="87">
        <v>3</v>
      </c>
      <c r="H180" s="87">
        <v>5</v>
      </c>
      <c r="I180" s="88"/>
      <c r="J180" s="88"/>
      <c r="K180" s="89" t="s">
        <v>182</v>
      </c>
      <c r="L180" s="93"/>
      <c r="M180" s="90">
        <f>+M181+M183+M185</f>
        <v>1120000</v>
      </c>
      <c r="N180" s="91">
        <f t="shared" si="7"/>
        <v>0.15551985942782079</v>
      </c>
    </row>
    <row r="181" spans="1:14" ht="24.95" customHeight="1">
      <c r="A181" s="86" t="s">
        <v>214</v>
      </c>
      <c r="B181" s="86" t="s">
        <v>62</v>
      </c>
      <c r="C181" s="86" t="s">
        <v>215</v>
      </c>
      <c r="D181" s="86" t="s">
        <v>63</v>
      </c>
      <c r="E181" s="86">
        <v>30</v>
      </c>
      <c r="F181" s="87">
        <v>2</v>
      </c>
      <c r="G181" s="87">
        <v>3</v>
      </c>
      <c r="H181" s="87">
        <v>5</v>
      </c>
      <c r="I181" s="88">
        <v>3</v>
      </c>
      <c r="J181" s="88"/>
      <c r="K181" s="99" t="s">
        <v>151</v>
      </c>
      <c r="L181" s="93"/>
      <c r="M181" s="90">
        <f>M182</f>
        <v>500000</v>
      </c>
      <c r="N181" s="91">
        <f t="shared" si="7"/>
        <v>6.942850867313427E-2</v>
      </c>
    </row>
    <row r="182" spans="1:14" ht="24.95" customHeight="1">
      <c r="A182" s="86" t="s">
        <v>214</v>
      </c>
      <c r="B182" s="86" t="s">
        <v>62</v>
      </c>
      <c r="C182" s="86" t="s">
        <v>215</v>
      </c>
      <c r="D182" s="86" t="s">
        <v>63</v>
      </c>
      <c r="E182" s="86">
        <v>30</v>
      </c>
      <c r="F182" s="94">
        <v>2</v>
      </c>
      <c r="G182" s="94">
        <v>3</v>
      </c>
      <c r="H182" s="94">
        <v>5</v>
      </c>
      <c r="I182" s="95">
        <v>3</v>
      </c>
      <c r="J182" s="95">
        <v>1</v>
      </c>
      <c r="K182" s="96" t="str">
        <f>K181</f>
        <v>Llantas y neumaticos</v>
      </c>
      <c r="L182" s="93"/>
      <c r="M182" s="97">
        <v>500000</v>
      </c>
      <c r="N182" s="98">
        <f t="shared" si="7"/>
        <v>6.942850867313427E-2</v>
      </c>
    </row>
    <row r="183" spans="1:14" ht="24.95" customHeight="1">
      <c r="A183" s="86" t="s">
        <v>214</v>
      </c>
      <c r="B183" s="86" t="s">
        <v>62</v>
      </c>
      <c r="C183" s="86" t="s">
        <v>215</v>
      </c>
      <c r="D183" s="86" t="s">
        <v>63</v>
      </c>
      <c r="E183" s="86">
        <v>30</v>
      </c>
      <c r="F183" s="87">
        <v>2</v>
      </c>
      <c r="G183" s="87">
        <v>3</v>
      </c>
      <c r="H183" s="87">
        <v>5</v>
      </c>
      <c r="I183" s="88">
        <v>4</v>
      </c>
      <c r="J183" s="88"/>
      <c r="K183" s="99" t="s">
        <v>152</v>
      </c>
      <c r="L183" s="93"/>
      <c r="M183" s="90">
        <f>M184</f>
        <v>20000</v>
      </c>
      <c r="N183" s="91">
        <f t="shared" si="7"/>
        <v>2.7771403469253708E-3</v>
      </c>
    </row>
    <row r="184" spans="1:14" ht="24.95" customHeight="1">
      <c r="A184" s="86" t="s">
        <v>214</v>
      </c>
      <c r="B184" s="86" t="s">
        <v>62</v>
      </c>
      <c r="C184" s="86" t="s">
        <v>215</v>
      </c>
      <c r="D184" s="86" t="s">
        <v>63</v>
      </c>
      <c r="E184" s="86">
        <v>30</v>
      </c>
      <c r="F184" s="94">
        <v>2</v>
      </c>
      <c r="G184" s="94">
        <v>3</v>
      </c>
      <c r="H184" s="94">
        <v>5</v>
      </c>
      <c r="I184" s="95">
        <v>4</v>
      </c>
      <c r="J184" s="95">
        <v>1</v>
      </c>
      <c r="K184" s="96" t="str">
        <f>K183</f>
        <v>Articulos de caucho</v>
      </c>
      <c r="L184" s="93"/>
      <c r="M184" s="97">
        <v>20000</v>
      </c>
      <c r="N184" s="98">
        <f t="shared" si="7"/>
        <v>2.7771403469253708E-3</v>
      </c>
    </row>
    <row r="185" spans="1:14" ht="24.95" customHeight="1">
      <c r="A185" s="86" t="s">
        <v>214</v>
      </c>
      <c r="B185" s="86" t="s">
        <v>62</v>
      </c>
      <c r="C185" s="86" t="s">
        <v>215</v>
      </c>
      <c r="D185" s="86" t="s">
        <v>63</v>
      </c>
      <c r="E185" s="86">
        <v>30</v>
      </c>
      <c r="F185" s="87">
        <v>2</v>
      </c>
      <c r="G185" s="87">
        <v>3</v>
      </c>
      <c r="H185" s="87">
        <v>5</v>
      </c>
      <c r="I185" s="88">
        <v>5</v>
      </c>
      <c r="J185" s="88"/>
      <c r="K185" s="99" t="s">
        <v>153</v>
      </c>
      <c r="L185" s="93"/>
      <c r="M185" s="90">
        <f>M186</f>
        <v>600000</v>
      </c>
      <c r="N185" s="91">
        <f t="shared" si="7"/>
        <v>8.331421040776113E-2</v>
      </c>
    </row>
    <row r="186" spans="1:14" ht="24.95" customHeight="1">
      <c r="A186" s="86" t="s">
        <v>214</v>
      </c>
      <c r="B186" s="86" t="s">
        <v>62</v>
      </c>
      <c r="C186" s="86" t="s">
        <v>215</v>
      </c>
      <c r="D186" s="86" t="s">
        <v>63</v>
      </c>
      <c r="E186" s="86">
        <v>30</v>
      </c>
      <c r="F186" s="94">
        <v>2</v>
      </c>
      <c r="G186" s="94">
        <v>3</v>
      </c>
      <c r="H186" s="94">
        <v>5</v>
      </c>
      <c r="I186" s="95">
        <v>5</v>
      </c>
      <c r="J186" s="95">
        <v>1</v>
      </c>
      <c r="K186" s="96" t="str">
        <f>K185</f>
        <v>Articulos de plastico</v>
      </c>
      <c r="L186" s="93"/>
      <c r="M186" s="97">
        <v>600000</v>
      </c>
      <c r="N186" s="98">
        <f t="shared" si="7"/>
        <v>8.331421040776113E-2</v>
      </c>
    </row>
    <row r="187" spans="1:14" ht="24.95" customHeight="1">
      <c r="A187" s="86"/>
      <c r="B187" s="86"/>
      <c r="C187" s="86"/>
      <c r="D187" s="86"/>
      <c r="E187" s="86"/>
      <c r="F187" s="94"/>
      <c r="G187" s="94"/>
      <c r="H187" s="94"/>
      <c r="I187" s="95"/>
      <c r="J187" s="95"/>
      <c r="K187" s="96"/>
      <c r="L187" s="93"/>
      <c r="M187" s="97"/>
      <c r="N187" s="98">
        <f t="shared" si="7"/>
        <v>0</v>
      </c>
    </row>
    <row r="188" spans="1:14" ht="21">
      <c r="A188" s="86" t="s">
        <v>214</v>
      </c>
      <c r="B188" s="86" t="s">
        <v>62</v>
      </c>
      <c r="C188" s="86" t="s">
        <v>215</v>
      </c>
      <c r="D188" s="86" t="s">
        <v>63</v>
      </c>
      <c r="E188" s="86">
        <v>30</v>
      </c>
      <c r="F188" s="87">
        <v>2</v>
      </c>
      <c r="G188" s="87">
        <v>3</v>
      </c>
      <c r="H188" s="87">
        <v>6</v>
      </c>
      <c r="I188" s="88"/>
      <c r="J188" s="88"/>
      <c r="K188" s="89" t="s">
        <v>181</v>
      </c>
      <c r="L188" s="93"/>
      <c r="M188" s="90">
        <f>M189+M192+M196+M199</f>
        <v>835000</v>
      </c>
      <c r="N188" s="91">
        <f t="shared" si="7"/>
        <v>0.11594560948413424</v>
      </c>
    </row>
    <row r="189" spans="1:14" ht="42" customHeight="1">
      <c r="A189" s="86" t="s">
        <v>214</v>
      </c>
      <c r="B189" s="86" t="s">
        <v>62</v>
      </c>
      <c r="C189" s="86" t="s">
        <v>215</v>
      </c>
      <c r="D189" s="86" t="s">
        <v>63</v>
      </c>
      <c r="E189" s="86">
        <v>30</v>
      </c>
      <c r="F189" s="87">
        <v>2</v>
      </c>
      <c r="G189" s="87">
        <v>3</v>
      </c>
      <c r="H189" s="87">
        <v>6</v>
      </c>
      <c r="I189" s="88">
        <v>1</v>
      </c>
      <c r="J189" s="88"/>
      <c r="K189" s="99" t="s">
        <v>154</v>
      </c>
      <c r="L189" s="93"/>
      <c r="M189" s="90">
        <f>M190+M191</f>
        <v>100000</v>
      </c>
      <c r="N189" s="91">
        <f t="shared" si="7"/>
        <v>1.3885701734626856E-2</v>
      </c>
    </row>
    <row r="190" spans="1:14" ht="24.95" customHeight="1">
      <c r="A190" s="86" t="s">
        <v>214</v>
      </c>
      <c r="B190" s="86" t="s">
        <v>62</v>
      </c>
      <c r="C190" s="86" t="s">
        <v>215</v>
      </c>
      <c r="D190" s="86" t="s">
        <v>63</v>
      </c>
      <c r="E190" s="86">
        <v>30</v>
      </c>
      <c r="F190" s="94">
        <v>2</v>
      </c>
      <c r="G190" s="94">
        <v>3</v>
      </c>
      <c r="H190" s="94">
        <v>6</v>
      </c>
      <c r="I190" s="95">
        <v>1</v>
      </c>
      <c r="J190" s="95">
        <v>1</v>
      </c>
      <c r="K190" s="96" t="s">
        <v>155</v>
      </c>
      <c r="L190" s="93"/>
      <c r="M190" s="97">
        <v>50000</v>
      </c>
      <c r="N190" s="98">
        <f t="shared" si="7"/>
        <v>6.9428508673134281E-3</v>
      </c>
    </row>
    <row r="191" spans="1:14" ht="24.95" customHeight="1">
      <c r="A191" s="86" t="s">
        <v>214</v>
      </c>
      <c r="B191" s="86" t="s">
        <v>62</v>
      </c>
      <c r="C191" s="86" t="s">
        <v>215</v>
      </c>
      <c r="D191" s="86" t="s">
        <v>63</v>
      </c>
      <c r="E191" s="86">
        <v>30</v>
      </c>
      <c r="F191" s="94">
        <v>2</v>
      </c>
      <c r="G191" s="94">
        <v>3</v>
      </c>
      <c r="H191" s="94">
        <v>6</v>
      </c>
      <c r="I191" s="95">
        <v>1</v>
      </c>
      <c r="J191" s="95">
        <v>5</v>
      </c>
      <c r="K191" s="96" t="s">
        <v>273</v>
      </c>
      <c r="L191" s="93"/>
      <c r="M191" s="97">
        <v>50000</v>
      </c>
      <c r="N191" s="98">
        <f t="shared" si="7"/>
        <v>6.9428508673134281E-3</v>
      </c>
    </row>
    <row r="192" spans="1:14" ht="44.25" customHeight="1">
      <c r="A192" s="86" t="s">
        <v>214</v>
      </c>
      <c r="B192" s="86" t="s">
        <v>62</v>
      </c>
      <c r="C192" s="86" t="s">
        <v>215</v>
      </c>
      <c r="D192" s="86" t="s">
        <v>63</v>
      </c>
      <c r="E192" s="86">
        <v>30</v>
      </c>
      <c r="F192" s="87">
        <v>2</v>
      </c>
      <c r="G192" s="87">
        <v>3</v>
      </c>
      <c r="H192" s="87">
        <v>6</v>
      </c>
      <c r="I192" s="88">
        <v>2</v>
      </c>
      <c r="J192" s="88"/>
      <c r="K192" s="99" t="s">
        <v>146</v>
      </c>
      <c r="L192" s="93"/>
      <c r="M192" s="90">
        <f>M193+M195+M194</f>
        <v>210000</v>
      </c>
      <c r="N192" s="91">
        <f t="shared" si="7"/>
        <v>2.9159973642716396E-2</v>
      </c>
    </row>
    <row r="193" spans="1:14" ht="21">
      <c r="A193" s="86" t="s">
        <v>214</v>
      </c>
      <c r="B193" s="86" t="s">
        <v>62</v>
      </c>
      <c r="C193" s="86" t="s">
        <v>215</v>
      </c>
      <c r="D193" s="86" t="s">
        <v>63</v>
      </c>
      <c r="E193" s="86">
        <v>30</v>
      </c>
      <c r="F193" s="94">
        <v>2</v>
      </c>
      <c r="G193" s="94">
        <v>3</v>
      </c>
      <c r="H193" s="94">
        <v>6</v>
      </c>
      <c r="I193" s="95">
        <v>2</v>
      </c>
      <c r="J193" s="95">
        <v>1</v>
      </c>
      <c r="K193" s="96" t="s">
        <v>156</v>
      </c>
      <c r="L193" s="93"/>
      <c r="M193" s="97">
        <v>60000</v>
      </c>
      <c r="N193" s="98">
        <f t="shared" si="7"/>
        <v>8.3314210407761137E-3</v>
      </c>
    </row>
    <row r="194" spans="1:14" ht="24.95" customHeight="1">
      <c r="A194" s="86"/>
      <c r="B194" s="86"/>
      <c r="C194" s="86"/>
      <c r="D194" s="86"/>
      <c r="E194" s="86"/>
      <c r="F194" s="94">
        <v>2</v>
      </c>
      <c r="G194" s="94">
        <v>3</v>
      </c>
      <c r="H194" s="94">
        <v>6</v>
      </c>
      <c r="I194" s="94">
        <v>2</v>
      </c>
      <c r="J194" s="94">
        <v>2</v>
      </c>
      <c r="K194" s="96" t="s">
        <v>315</v>
      </c>
      <c r="L194" s="93"/>
      <c r="M194" s="97">
        <v>50000</v>
      </c>
      <c r="N194" s="98">
        <f t="shared" si="7"/>
        <v>6.9428508673134281E-3</v>
      </c>
    </row>
    <row r="195" spans="1:14" ht="24.95" customHeight="1">
      <c r="A195" s="86" t="s">
        <v>214</v>
      </c>
      <c r="B195" s="86" t="s">
        <v>62</v>
      </c>
      <c r="C195" s="86" t="s">
        <v>215</v>
      </c>
      <c r="D195" s="86" t="s">
        <v>63</v>
      </c>
      <c r="E195" s="86">
        <v>30</v>
      </c>
      <c r="F195" s="94">
        <v>2</v>
      </c>
      <c r="G195" s="94">
        <v>3</v>
      </c>
      <c r="H195" s="94">
        <v>6</v>
      </c>
      <c r="I195" s="94">
        <v>2</v>
      </c>
      <c r="J195" s="94">
        <v>3</v>
      </c>
      <c r="K195" s="96" t="s">
        <v>254</v>
      </c>
      <c r="L195" s="93"/>
      <c r="M195" s="97">
        <v>100000</v>
      </c>
      <c r="N195" s="98">
        <f t="shared" si="7"/>
        <v>1.3885701734626856E-2</v>
      </c>
    </row>
    <row r="196" spans="1:14" ht="24.95" customHeight="1">
      <c r="A196" s="86" t="s">
        <v>214</v>
      </c>
      <c r="B196" s="86" t="s">
        <v>62</v>
      </c>
      <c r="C196" s="86" t="s">
        <v>215</v>
      </c>
      <c r="D196" s="86" t="s">
        <v>63</v>
      </c>
      <c r="E196" s="86">
        <v>30</v>
      </c>
      <c r="F196" s="87">
        <v>2</v>
      </c>
      <c r="G196" s="87">
        <v>3</v>
      </c>
      <c r="H196" s="87">
        <v>6</v>
      </c>
      <c r="I196" s="88">
        <v>3</v>
      </c>
      <c r="J196" s="88"/>
      <c r="K196" s="99" t="s">
        <v>157</v>
      </c>
      <c r="L196" s="93"/>
      <c r="M196" s="90">
        <f>M197+M198</f>
        <v>475000</v>
      </c>
      <c r="N196" s="91">
        <f t="shared" si="7"/>
        <v>6.5957083239477562E-2</v>
      </c>
    </row>
    <row r="197" spans="1:14" ht="24.95" customHeight="1">
      <c r="A197" s="86"/>
      <c r="B197" s="86"/>
      <c r="C197" s="86"/>
      <c r="D197" s="86"/>
      <c r="E197" s="86"/>
      <c r="F197" s="94">
        <v>2</v>
      </c>
      <c r="G197" s="94">
        <v>3</v>
      </c>
      <c r="H197" s="94">
        <v>6</v>
      </c>
      <c r="I197" s="94">
        <v>3</v>
      </c>
      <c r="J197" s="94">
        <v>4</v>
      </c>
      <c r="K197" s="96" t="s">
        <v>255</v>
      </c>
      <c r="L197" s="117"/>
      <c r="M197" s="97">
        <v>200000</v>
      </c>
      <c r="N197" s="98">
        <f t="shared" si="7"/>
        <v>2.7771403469253712E-2</v>
      </c>
    </row>
    <row r="198" spans="1:14" ht="24.95" customHeight="1">
      <c r="A198" s="86" t="s">
        <v>214</v>
      </c>
      <c r="B198" s="86" t="s">
        <v>62</v>
      </c>
      <c r="C198" s="86" t="s">
        <v>215</v>
      </c>
      <c r="D198" s="86" t="s">
        <v>63</v>
      </c>
      <c r="E198" s="86">
        <v>30</v>
      </c>
      <c r="F198" s="94">
        <v>2</v>
      </c>
      <c r="G198" s="94">
        <v>3</v>
      </c>
      <c r="H198" s="94">
        <v>6</v>
      </c>
      <c r="I198" s="95">
        <v>3</v>
      </c>
      <c r="J198" s="95">
        <v>6</v>
      </c>
      <c r="K198" s="96" t="s">
        <v>159</v>
      </c>
      <c r="L198" s="93"/>
      <c r="M198" s="97">
        <v>275000</v>
      </c>
      <c r="N198" s="98">
        <f t="shared" si="7"/>
        <v>3.818567977022385E-2</v>
      </c>
    </row>
    <row r="199" spans="1:14" ht="39.75" customHeight="1">
      <c r="A199" s="86" t="s">
        <v>214</v>
      </c>
      <c r="B199" s="86" t="s">
        <v>62</v>
      </c>
      <c r="C199" s="86" t="s">
        <v>215</v>
      </c>
      <c r="D199" s="86" t="s">
        <v>63</v>
      </c>
      <c r="E199" s="86">
        <v>30</v>
      </c>
      <c r="F199" s="87">
        <v>2</v>
      </c>
      <c r="G199" s="87">
        <v>3</v>
      </c>
      <c r="H199" s="87">
        <v>6</v>
      </c>
      <c r="I199" s="88">
        <v>4</v>
      </c>
      <c r="J199" s="95"/>
      <c r="K199" s="99" t="s">
        <v>250</v>
      </c>
      <c r="L199" s="93"/>
      <c r="M199" s="90">
        <f>M200+M201</f>
        <v>50000</v>
      </c>
      <c r="N199" s="91">
        <f t="shared" si="7"/>
        <v>6.9428508673134281E-3</v>
      </c>
    </row>
    <row r="200" spans="1:14" ht="24.95" customHeight="1">
      <c r="A200" s="86" t="s">
        <v>214</v>
      </c>
      <c r="B200" s="86" t="s">
        <v>62</v>
      </c>
      <c r="C200" s="86" t="s">
        <v>215</v>
      </c>
      <c r="D200" s="86" t="s">
        <v>63</v>
      </c>
      <c r="E200" s="86">
        <v>30</v>
      </c>
      <c r="F200" s="94">
        <v>2</v>
      </c>
      <c r="G200" s="94">
        <v>3</v>
      </c>
      <c r="H200" s="94">
        <v>6</v>
      </c>
      <c r="I200" s="95">
        <v>4</v>
      </c>
      <c r="J200" s="95">
        <v>4</v>
      </c>
      <c r="K200" s="96" t="s">
        <v>251</v>
      </c>
      <c r="L200" s="93"/>
      <c r="M200" s="97">
        <v>25000</v>
      </c>
      <c r="N200" s="98">
        <f t="shared" si="7"/>
        <v>3.471425433656714E-3</v>
      </c>
    </row>
    <row r="201" spans="1:14" ht="24.95" customHeight="1">
      <c r="A201" s="86"/>
      <c r="B201" s="86"/>
      <c r="C201" s="86"/>
      <c r="D201" s="86"/>
      <c r="E201" s="86"/>
      <c r="F201" s="94">
        <v>2</v>
      </c>
      <c r="G201" s="94">
        <v>3</v>
      </c>
      <c r="H201" s="94">
        <v>6</v>
      </c>
      <c r="I201" s="95">
        <v>4</v>
      </c>
      <c r="J201" s="95">
        <v>6</v>
      </c>
      <c r="K201" s="96" t="s">
        <v>287</v>
      </c>
      <c r="L201" s="93"/>
      <c r="M201" s="97">
        <v>25000</v>
      </c>
      <c r="N201" s="98">
        <f t="shared" si="7"/>
        <v>3.471425433656714E-3</v>
      </c>
    </row>
    <row r="202" spans="1:14" ht="24.95" customHeight="1">
      <c r="A202" s="86"/>
      <c r="B202" s="86"/>
      <c r="C202" s="86"/>
      <c r="D202" s="86"/>
      <c r="E202" s="86"/>
      <c r="F202" s="94"/>
      <c r="G202" s="94"/>
      <c r="H202" s="94"/>
      <c r="I202" s="95"/>
      <c r="J202" s="95"/>
      <c r="K202" s="96"/>
      <c r="L202" s="93"/>
      <c r="M202" s="97"/>
      <c r="N202" s="98">
        <f t="shared" si="7"/>
        <v>0</v>
      </c>
    </row>
    <row r="203" spans="1:14" ht="47.25" customHeight="1">
      <c r="A203" s="86" t="s">
        <v>214</v>
      </c>
      <c r="B203" s="86" t="s">
        <v>62</v>
      </c>
      <c r="C203" s="86" t="s">
        <v>215</v>
      </c>
      <c r="D203" s="86" t="s">
        <v>63</v>
      </c>
      <c r="E203" s="86">
        <v>30</v>
      </c>
      <c r="F203" s="87">
        <v>2</v>
      </c>
      <c r="G203" s="87">
        <v>3</v>
      </c>
      <c r="H203" s="87">
        <v>7</v>
      </c>
      <c r="I203" s="88"/>
      <c r="J203" s="88"/>
      <c r="K203" s="89" t="s">
        <v>180</v>
      </c>
      <c r="L203" s="104">
        <f>L204+L212</f>
        <v>0</v>
      </c>
      <c r="M203" s="90">
        <f>M204+M212</f>
        <v>10670000</v>
      </c>
      <c r="N203" s="91">
        <f t="shared" si="7"/>
        <v>1.4816043750846855</v>
      </c>
    </row>
    <row r="204" spans="1:14" ht="24.95" customHeight="1">
      <c r="A204" s="86" t="s">
        <v>214</v>
      </c>
      <c r="B204" s="86" t="s">
        <v>62</v>
      </c>
      <c r="C204" s="86" t="s">
        <v>215</v>
      </c>
      <c r="D204" s="86" t="s">
        <v>63</v>
      </c>
      <c r="E204" s="86">
        <v>30</v>
      </c>
      <c r="F204" s="87">
        <v>2</v>
      </c>
      <c r="G204" s="87">
        <v>3</v>
      </c>
      <c r="H204" s="87">
        <v>7</v>
      </c>
      <c r="I204" s="88">
        <v>1</v>
      </c>
      <c r="J204" s="88"/>
      <c r="K204" s="89" t="s">
        <v>160</v>
      </c>
      <c r="L204" s="104">
        <f>L205+L206+L208+L209+L210</f>
        <v>0</v>
      </c>
      <c r="M204" s="90">
        <f>M205+M206+M208+M209+M210+M211</f>
        <v>10100000</v>
      </c>
      <c r="N204" s="91">
        <f t="shared" si="7"/>
        <v>1.4024558751973124</v>
      </c>
    </row>
    <row r="205" spans="1:14" ht="24.95" customHeight="1">
      <c r="A205" s="86" t="s">
        <v>214</v>
      </c>
      <c r="B205" s="86" t="s">
        <v>62</v>
      </c>
      <c r="C205" s="86" t="s">
        <v>215</v>
      </c>
      <c r="D205" s="86" t="s">
        <v>63</v>
      </c>
      <c r="E205" s="86">
        <v>30</v>
      </c>
      <c r="F205" s="94">
        <v>2</v>
      </c>
      <c r="G205" s="94">
        <v>3</v>
      </c>
      <c r="H205" s="94">
        <v>7</v>
      </c>
      <c r="I205" s="95">
        <v>1</v>
      </c>
      <c r="J205" s="95">
        <v>1</v>
      </c>
      <c r="K205" s="96" t="s">
        <v>161</v>
      </c>
      <c r="L205" s="93"/>
      <c r="M205" s="97">
        <v>9000000</v>
      </c>
      <c r="N205" s="98">
        <f t="shared" si="7"/>
        <v>1.249713156116417</v>
      </c>
    </row>
    <row r="206" spans="1:14" ht="24.95" customHeight="1">
      <c r="A206" s="86" t="s">
        <v>214</v>
      </c>
      <c r="B206" s="86" t="s">
        <v>62</v>
      </c>
      <c r="C206" s="86" t="s">
        <v>215</v>
      </c>
      <c r="D206" s="86" t="s">
        <v>63</v>
      </c>
      <c r="E206" s="86">
        <v>30</v>
      </c>
      <c r="F206" s="94">
        <v>2</v>
      </c>
      <c r="G206" s="94">
        <v>3</v>
      </c>
      <c r="H206" s="94">
        <v>7</v>
      </c>
      <c r="I206" s="95">
        <v>1</v>
      </c>
      <c r="J206" s="95">
        <v>2</v>
      </c>
      <c r="K206" s="96" t="s">
        <v>162</v>
      </c>
      <c r="L206" s="93"/>
      <c r="M206" s="97">
        <v>800000</v>
      </c>
      <c r="N206" s="98">
        <f t="shared" si="7"/>
        <v>0.11108561387701485</v>
      </c>
    </row>
    <row r="207" spans="1:14" ht="24.95" customHeight="1">
      <c r="A207" s="86" t="s">
        <v>214</v>
      </c>
      <c r="B207" s="86" t="s">
        <v>62</v>
      </c>
      <c r="C207" s="86" t="s">
        <v>215</v>
      </c>
      <c r="D207" s="86" t="s">
        <v>63</v>
      </c>
      <c r="E207" s="86">
        <v>30</v>
      </c>
      <c r="F207" s="94">
        <v>2</v>
      </c>
      <c r="G207" s="94">
        <v>3</v>
      </c>
      <c r="H207" s="94">
        <v>7</v>
      </c>
      <c r="I207" s="95">
        <v>1</v>
      </c>
      <c r="J207" s="88"/>
      <c r="K207" s="99" t="s">
        <v>165</v>
      </c>
      <c r="L207" s="93"/>
      <c r="M207" s="90">
        <f>+SUM(M208:M211)</f>
        <v>300000</v>
      </c>
      <c r="N207" s="91">
        <f t="shared" si="7"/>
        <v>4.1657105203880565E-2</v>
      </c>
    </row>
    <row r="208" spans="1:14" ht="24.95" customHeight="1">
      <c r="A208" s="86" t="s">
        <v>214</v>
      </c>
      <c r="B208" s="86" t="s">
        <v>62</v>
      </c>
      <c r="C208" s="86" t="s">
        <v>215</v>
      </c>
      <c r="D208" s="86" t="s">
        <v>63</v>
      </c>
      <c r="E208" s="86">
        <v>30</v>
      </c>
      <c r="F208" s="94">
        <v>2</v>
      </c>
      <c r="G208" s="94">
        <v>3</v>
      </c>
      <c r="H208" s="94">
        <v>7</v>
      </c>
      <c r="I208" s="95">
        <v>1</v>
      </c>
      <c r="J208" s="95">
        <v>4</v>
      </c>
      <c r="K208" s="96" t="s">
        <v>163</v>
      </c>
      <c r="L208" s="93"/>
      <c r="M208" s="97">
        <v>50000</v>
      </c>
      <c r="N208" s="98">
        <f t="shared" si="7"/>
        <v>6.9428508673134281E-3</v>
      </c>
    </row>
    <row r="209" spans="1:14" ht="24.95" customHeight="1">
      <c r="A209" s="86" t="s">
        <v>214</v>
      </c>
      <c r="B209" s="86" t="s">
        <v>62</v>
      </c>
      <c r="C209" s="86" t="s">
        <v>215</v>
      </c>
      <c r="D209" s="86" t="s">
        <v>63</v>
      </c>
      <c r="E209" s="86">
        <v>30</v>
      </c>
      <c r="F209" s="94">
        <v>2</v>
      </c>
      <c r="G209" s="94">
        <v>3</v>
      </c>
      <c r="H209" s="94">
        <v>7</v>
      </c>
      <c r="I209" s="95">
        <v>1</v>
      </c>
      <c r="J209" s="95">
        <v>5</v>
      </c>
      <c r="K209" s="96" t="s">
        <v>164</v>
      </c>
      <c r="L209" s="93"/>
      <c r="M209" s="97">
        <v>200000</v>
      </c>
      <c r="N209" s="98">
        <f t="shared" si="7"/>
        <v>2.7771403469253712E-2</v>
      </c>
    </row>
    <row r="210" spans="1:14" ht="24.95" customHeight="1">
      <c r="A210" s="86" t="s">
        <v>214</v>
      </c>
      <c r="B210" s="86" t="s">
        <v>62</v>
      </c>
      <c r="C210" s="86" t="s">
        <v>215</v>
      </c>
      <c r="D210" s="86" t="s">
        <v>63</v>
      </c>
      <c r="E210" s="86">
        <v>30</v>
      </c>
      <c r="F210" s="94">
        <v>2</v>
      </c>
      <c r="G210" s="94">
        <v>3</v>
      </c>
      <c r="H210" s="94">
        <v>7</v>
      </c>
      <c r="I210" s="95">
        <v>1</v>
      </c>
      <c r="J210" s="95">
        <v>6</v>
      </c>
      <c r="K210" s="96" t="s">
        <v>165</v>
      </c>
      <c r="L210" s="93"/>
      <c r="M210" s="97">
        <v>25000</v>
      </c>
      <c r="N210" s="98">
        <f t="shared" si="7"/>
        <v>3.471425433656714E-3</v>
      </c>
    </row>
    <row r="211" spans="1:14" ht="24.95" customHeight="1">
      <c r="A211" s="86"/>
      <c r="B211" s="86"/>
      <c r="C211" s="86"/>
      <c r="D211" s="86"/>
      <c r="E211" s="86"/>
      <c r="F211" s="94">
        <v>2</v>
      </c>
      <c r="G211" s="94">
        <v>3</v>
      </c>
      <c r="H211" s="94">
        <v>7</v>
      </c>
      <c r="I211" s="95">
        <v>1</v>
      </c>
      <c r="J211" s="95">
        <v>99</v>
      </c>
      <c r="K211" s="96" t="s">
        <v>295</v>
      </c>
      <c r="L211" s="93"/>
      <c r="M211" s="97">
        <v>25000</v>
      </c>
      <c r="N211" s="98">
        <f t="shared" ref="N211:N274" si="10">+M211/720165260*100</f>
        <v>3.471425433656714E-3</v>
      </c>
    </row>
    <row r="212" spans="1:14" ht="24.95" customHeight="1">
      <c r="A212" s="86" t="s">
        <v>214</v>
      </c>
      <c r="B212" s="86" t="s">
        <v>62</v>
      </c>
      <c r="C212" s="86" t="s">
        <v>215</v>
      </c>
      <c r="D212" s="86" t="s">
        <v>63</v>
      </c>
      <c r="E212" s="86">
        <v>30</v>
      </c>
      <c r="F212" s="87">
        <v>2</v>
      </c>
      <c r="G212" s="87">
        <v>3</v>
      </c>
      <c r="H212" s="87">
        <v>7</v>
      </c>
      <c r="I212" s="88">
        <v>2</v>
      </c>
      <c r="J212" s="88"/>
      <c r="K212" s="99" t="s">
        <v>166</v>
      </c>
      <c r="L212" s="104">
        <f>+SUM(L213:L217)</f>
        <v>0</v>
      </c>
      <c r="M212" s="90">
        <f>+SUM(M213:M217)</f>
        <v>570000</v>
      </c>
      <c r="N212" s="91">
        <f t="shared" si="10"/>
        <v>7.9148499887373075E-2</v>
      </c>
    </row>
    <row r="213" spans="1:14" ht="24.95" customHeight="1">
      <c r="A213" s="86" t="s">
        <v>214</v>
      </c>
      <c r="B213" s="86" t="s">
        <v>62</v>
      </c>
      <c r="C213" s="86" t="s">
        <v>215</v>
      </c>
      <c r="D213" s="86" t="s">
        <v>63</v>
      </c>
      <c r="E213" s="86">
        <v>30</v>
      </c>
      <c r="F213" s="94">
        <v>2</v>
      </c>
      <c r="G213" s="94">
        <v>3</v>
      </c>
      <c r="H213" s="94">
        <v>7</v>
      </c>
      <c r="I213" s="95">
        <v>2</v>
      </c>
      <c r="J213" s="95">
        <v>3</v>
      </c>
      <c r="K213" s="96" t="s">
        <v>167</v>
      </c>
      <c r="L213" s="93"/>
      <c r="M213" s="97">
        <v>70000</v>
      </c>
      <c r="N213" s="98">
        <f t="shared" si="10"/>
        <v>9.7199912142387993E-3</v>
      </c>
    </row>
    <row r="214" spans="1:14" ht="24.95" customHeight="1">
      <c r="A214" s="86" t="s">
        <v>214</v>
      </c>
      <c r="B214" s="86" t="s">
        <v>62</v>
      </c>
      <c r="C214" s="86" t="s">
        <v>215</v>
      </c>
      <c r="D214" s="86" t="s">
        <v>63</v>
      </c>
      <c r="E214" s="86">
        <v>30</v>
      </c>
      <c r="F214" s="94">
        <v>2</v>
      </c>
      <c r="G214" s="94">
        <v>3</v>
      </c>
      <c r="H214" s="94">
        <v>7</v>
      </c>
      <c r="I214" s="95">
        <v>2</v>
      </c>
      <c r="J214" s="95">
        <v>4</v>
      </c>
      <c r="K214" s="96" t="s">
        <v>168</v>
      </c>
      <c r="L214" s="93"/>
      <c r="M214" s="97">
        <v>50000</v>
      </c>
      <c r="N214" s="98">
        <f t="shared" si="10"/>
        <v>6.9428508673134281E-3</v>
      </c>
    </row>
    <row r="215" spans="1:14" ht="24.95" customHeight="1">
      <c r="A215" s="86"/>
      <c r="B215" s="86" t="s">
        <v>62</v>
      </c>
      <c r="C215" s="86" t="s">
        <v>215</v>
      </c>
      <c r="D215" s="86" t="s">
        <v>63</v>
      </c>
      <c r="E215" s="86">
        <v>30</v>
      </c>
      <c r="F215" s="94">
        <v>2</v>
      </c>
      <c r="G215" s="94">
        <v>3</v>
      </c>
      <c r="H215" s="94">
        <v>7</v>
      </c>
      <c r="I215" s="95">
        <v>2</v>
      </c>
      <c r="J215" s="95">
        <v>5</v>
      </c>
      <c r="K215" s="96" t="s">
        <v>296</v>
      </c>
      <c r="L215" s="93"/>
      <c r="M215" s="97">
        <v>100000</v>
      </c>
      <c r="N215" s="98">
        <f t="shared" si="10"/>
        <v>1.3885701734626856E-2</v>
      </c>
    </row>
    <row r="216" spans="1:14" ht="48" customHeight="1">
      <c r="A216" s="86" t="s">
        <v>214</v>
      </c>
      <c r="B216" s="86" t="s">
        <v>62</v>
      </c>
      <c r="C216" s="86" t="s">
        <v>215</v>
      </c>
      <c r="D216" s="86" t="s">
        <v>63</v>
      </c>
      <c r="E216" s="86">
        <v>30</v>
      </c>
      <c r="F216" s="94">
        <v>2</v>
      </c>
      <c r="G216" s="94">
        <v>3</v>
      </c>
      <c r="H216" s="94">
        <v>7</v>
      </c>
      <c r="I216" s="95">
        <v>2</v>
      </c>
      <c r="J216" s="95">
        <v>6</v>
      </c>
      <c r="K216" s="96" t="s">
        <v>169</v>
      </c>
      <c r="L216" s="93"/>
      <c r="M216" s="97">
        <v>300000</v>
      </c>
      <c r="N216" s="98">
        <f t="shared" si="10"/>
        <v>4.1657105203880565E-2</v>
      </c>
    </row>
    <row r="217" spans="1:14" ht="24.95" customHeight="1">
      <c r="A217" s="86" t="s">
        <v>214</v>
      </c>
      <c r="B217" s="86" t="s">
        <v>62</v>
      </c>
      <c r="C217" s="86" t="s">
        <v>215</v>
      </c>
      <c r="D217" s="86" t="s">
        <v>63</v>
      </c>
      <c r="E217" s="86">
        <v>30</v>
      </c>
      <c r="F217" s="94">
        <v>2</v>
      </c>
      <c r="G217" s="94">
        <v>3</v>
      </c>
      <c r="H217" s="94">
        <v>7</v>
      </c>
      <c r="I217" s="94">
        <v>2</v>
      </c>
      <c r="J217" s="94">
        <v>99</v>
      </c>
      <c r="K217" s="96" t="s">
        <v>274</v>
      </c>
      <c r="L217" s="93"/>
      <c r="M217" s="97">
        <v>50000</v>
      </c>
      <c r="N217" s="98">
        <f t="shared" si="10"/>
        <v>6.9428508673134281E-3</v>
      </c>
    </row>
    <row r="218" spans="1:14" ht="24.95" customHeight="1">
      <c r="A218" s="86"/>
      <c r="B218" s="86"/>
      <c r="C218" s="86"/>
      <c r="D218" s="86"/>
      <c r="E218" s="86"/>
      <c r="F218" s="94"/>
      <c r="G218" s="94"/>
      <c r="H218" s="94"/>
      <c r="I218" s="95"/>
      <c r="J218" s="95"/>
      <c r="K218" s="96"/>
      <c r="L218" s="93"/>
      <c r="M218" s="97"/>
      <c r="N218" s="98">
        <f t="shared" si="10"/>
        <v>0</v>
      </c>
    </row>
    <row r="219" spans="1:14" ht="46.5" customHeight="1">
      <c r="A219" s="86" t="s">
        <v>214</v>
      </c>
      <c r="B219" s="86" t="s">
        <v>62</v>
      </c>
      <c r="C219" s="86" t="s">
        <v>215</v>
      </c>
      <c r="D219" s="86" t="s">
        <v>63</v>
      </c>
      <c r="E219" s="86">
        <v>30</v>
      </c>
      <c r="F219" s="87">
        <v>2</v>
      </c>
      <c r="G219" s="87">
        <v>3</v>
      </c>
      <c r="H219" s="87">
        <v>9</v>
      </c>
      <c r="I219" s="88"/>
      <c r="J219" s="88"/>
      <c r="K219" s="89" t="s">
        <v>179</v>
      </c>
      <c r="L219" s="93"/>
      <c r="M219" s="90">
        <f>M220+M222+M226+M228+M233+M230+M224</f>
        <v>7500000</v>
      </c>
      <c r="N219" s="91">
        <f t="shared" si="10"/>
        <v>1.0414276300970142</v>
      </c>
    </row>
    <row r="220" spans="1:14" ht="24.95" customHeight="1">
      <c r="A220" s="86" t="s">
        <v>214</v>
      </c>
      <c r="B220" s="86" t="s">
        <v>62</v>
      </c>
      <c r="C220" s="86" t="s">
        <v>215</v>
      </c>
      <c r="D220" s="86" t="s">
        <v>63</v>
      </c>
      <c r="E220" s="86">
        <v>30</v>
      </c>
      <c r="F220" s="87">
        <v>2</v>
      </c>
      <c r="G220" s="87">
        <v>3</v>
      </c>
      <c r="H220" s="87">
        <v>9</v>
      </c>
      <c r="I220" s="88">
        <v>1</v>
      </c>
      <c r="J220" s="88"/>
      <c r="K220" s="99" t="s">
        <v>170</v>
      </c>
      <c r="L220" s="93"/>
      <c r="M220" s="90">
        <f>M221</f>
        <v>1000000</v>
      </c>
      <c r="N220" s="91">
        <f t="shared" si="10"/>
        <v>0.13885701734626854</v>
      </c>
    </row>
    <row r="221" spans="1:14" ht="24.95" customHeight="1">
      <c r="A221" s="86" t="s">
        <v>214</v>
      </c>
      <c r="B221" s="86" t="s">
        <v>62</v>
      </c>
      <c r="C221" s="86" t="s">
        <v>215</v>
      </c>
      <c r="D221" s="86" t="s">
        <v>63</v>
      </c>
      <c r="E221" s="86">
        <v>30</v>
      </c>
      <c r="F221" s="94">
        <v>2</v>
      </c>
      <c r="G221" s="94">
        <v>3</v>
      </c>
      <c r="H221" s="94">
        <v>9</v>
      </c>
      <c r="I221" s="95">
        <v>1</v>
      </c>
      <c r="J221" s="95">
        <v>1</v>
      </c>
      <c r="K221" s="96" t="str">
        <f>K220</f>
        <v>Material para limpieza</v>
      </c>
      <c r="L221" s="93"/>
      <c r="M221" s="97">
        <v>1000000</v>
      </c>
      <c r="N221" s="98">
        <f t="shared" si="10"/>
        <v>0.13885701734626854</v>
      </c>
    </row>
    <row r="222" spans="1:14" ht="47.25" customHeight="1">
      <c r="A222" s="86" t="s">
        <v>214</v>
      </c>
      <c r="B222" s="86" t="s">
        <v>62</v>
      </c>
      <c r="C222" s="86" t="s">
        <v>215</v>
      </c>
      <c r="D222" s="86" t="s">
        <v>63</v>
      </c>
      <c r="E222" s="86">
        <v>30</v>
      </c>
      <c r="F222" s="87">
        <v>2</v>
      </c>
      <c r="G222" s="87">
        <v>3</v>
      </c>
      <c r="H222" s="87">
        <v>9</v>
      </c>
      <c r="I222" s="88">
        <v>2</v>
      </c>
      <c r="J222" s="88"/>
      <c r="K222" s="99" t="s">
        <v>171</v>
      </c>
      <c r="L222" s="93"/>
      <c r="M222" s="90">
        <f>M223</f>
        <v>3500000</v>
      </c>
      <c r="N222" s="91">
        <f t="shared" si="10"/>
        <v>0.48599956071193995</v>
      </c>
    </row>
    <row r="223" spans="1:14" ht="47.25" customHeight="1">
      <c r="A223" s="86" t="s">
        <v>214</v>
      </c>
      <c r="B223" s="86" t="s">
        <v>62</v>
      </c>
      <c r="C223" s="86" t="s">
        <v>215</v>
      </c>
      <c r="D223" s="86" t="s">
        <v>63</v>
      </c>
      <c r="E223" s="86">
        <v>30</v>
      </c>
      <c r="F223" s="94">
        <v>2</v>
      </c>
      <c r="G223" s="94">
        <v>3</v>
      </c>
      <c r="H223" s="94">
        <v>9</v>
      </c>
      <c r="I223" s="95">
        <v>2</v>
      </c>
      <c r="J223" s="95">
        <v>1</v>
      </c>
      <c r="K223" s="96" t="str">
        <f>K222</f>
        <v>Utiles de escritorio, oficina, informatica y de enseñanza</v>
      </c>
      <c r="L223" s="93"/>
      <c r="M223" s="97">
        <v>3500000</v>
      </c>
      <c r="N223" s="98">
        <f t="shared" si="10"/>
        <v>0.48599956071193995</v>
      </c>
    </row>
    <row r="224" spans="1:14" ht="47.25" customHeight="1">
      <c r="A224" s="86" t="s">
        <v>214</v>
      </c>
      <c r="B224" s="86" t="s">
        <v>62</v>
      </c>
      <c r="C224" s="86" t="s">
        <v>215</v>
      </c>
      <c r="D224" s="86" t="s">
        <v>63</v>
      </c>
      <c r="E224" s="86">
        <v>30</v>
      </c>
      <c r="F224" s="95">
        <v>2</v>
      </c>
      <c r="G224" s="95">
        <v>3</v>
      </c>
      <c r="H224" s="95">
        <v>9</v>
      </c>
      <c r="I224" s="95">
        <v>3</v>
      </c>
      <c r="J224" s="95"/>
      <c r="K224" s="99" t="s">
        <v>256</v>
      </c>
      <c r="L224" s="93"/>
      <c r="M224" s="90">
        <f>M225</f>
        <v>100000</v>
      </c>
      <c r="N224" s="91">
        <f t="shared" si="10"/>
        <v>1.3885701734626856E-2</v>
      </c>
    </row>
    <row r="225" spans="1:14" ht="50.25" customHeight="1">
      <c r="A225" s="86" t="s">
        <v>214</v>
      </c>
      <c r="B225" s="86" t="s">
        <v>62</v>
      </c>
      <c r="C225" s="86" t="s">
        <v>215</v>
      </c>
      <c r="D225" s="86" t="s">
        <v>63</v>
      </c>
      <c r="E225" s="86">
        <v>30</v>
      </c>
      <c r="F225" s="95">
        <v>2</v>
      </c>
      <c r="G225" s="95">
        <v>3</v>
      </c>
      <c r="H225" s="95">
        <v>9</v>
      </c>
      <c r="I225" s="95">
        <v>3</v>
      </c>
      <c r="J225" s="95">
        <v>1</v>
      </c>
      <c r="K225" s="96" t="s">
        <v>256</v>
      </c>
      <c r="L225" s="93"/>
      <c r="M225" s="97">
        <v>100000</v>
      </c>
      <c r="N225" s="98">
        <f t="shared" si="10"/>
        <v>1.3885701734626856E-2</v>
      </c>
    </row>
    <row r="226" spans="1:14" ht="24.95" customHeight="1">
      <c r="A226" s="86" t="s">
        <v>214</v>
      </c>
      <c r="B226" s="86" t="s">
        <v>62</v>
      </c>
      <c r="C226" s="86" t="s">
        <v>215</v>
      </c>
      <c r="D226" s="86" t="s">
        <v>63</v>
      </c>
      <c r="E226" s="86">
        <v>30</v>
      </c>
      <c r="F226" s="95">
        <v>2</v>
      </c>
      <c r="G226" s="95">
        <v>3</v>
      </c>
      <c r="H226" s="95">
        <v>9</v>
      </c>
      <c r="I226" s="95">
        <v>5</v>
      </c>
      <c r="J226" s="95"/>
      <c r="K226" s="99" t="s">
        <v>172</v>
      </c>
      <c r="L226" s="93"/>
      <c r="M226" s="90">
        <f>M227</f>
        <v>200000</v>
      </c>
      <c r="N226" s="91">
        <f t="shared" si="10"/>
        <v>2.7771403469253712E-2</v>
      </c>
    </row>
    <row r="227" spans="1:14" ht="24.95" customHeight="1">
      <c r="A227" s="86" t="s">
        <v>214</v>
      </c>
      <c r="B227" s="86" t="s">
        <v>62</v>
      </c>
      <c r="C227" s="86" t="s">
        <v>215</v>
      </c>
      <c r="D227" s="86" t="s">
        <v>63</v>
      </c>
      <c r="E227" s="86">
        <v>30</v>
      </c>
      <c r="F227" s="94">
        <v>2</v>
      </c>
      <c r="G227" s="94">
        <v>3</v>
      </c>
      <c r="H227" s="94">
        <v>9</v>
      </c>
      <c r="I227" s="95">
        <v>5</v>
      </c>
      <c r="J227" s="95">
        <v>1</v>
      </c>
      <c r="K227" s="96" t="str">
        <f>K226</f>
        <v>Utiles de cocina y comedor</v>
      </c>
      <c r="L227" s="93"/>
      <c r="M227" s="97">
        <v>200000</v>
      </c>
      <c r="N227" s="98">
        <f t="shared" si="10"/>
        <v>2.7771403469253712E-2</v>
      </c>
    </row>
    <row r="228" spans="1:14" ht="24.95" customHeight="1">
      <c r="A228" s="86" t="s">
        <v>214</v>
      </c>
      <c r="B228" s="86" t="s">
        <v>62</v>
      </c>
      <c r="C228" s="86" t="s">
        <v>215</v>
      </c>
      <c r="D228" s="86" t="s">
        <v>63</v>
      </c>
      <c r="E228" s="86">
        <v>30</v>
      </c>
      <c r="F228" s="87">
        <v>2</v>
      </c>
      <c r="G228" s="87">
        <v>3</v>
      </c>
      <c r="H228" s="87">
        <v>9</v>
      </c>
      <c r="I228" s="88">
        <v>6</v>
      </c>
      <c r="J228" s="95"/>
      <c r="K228" s="99" t="s">
        <v>173</v>
      </c>
      <c r="L228" s="93"/>
      <c r="M228" s="90">
        <f>M229</f>
        <v>600000</v>
      </c>
      <c r="N228" s="91">
        <f t="shared" si="10"/>
        <v>8.331421040776113E-2</v>
      </c>
    </row>
    <row r="229" spans="1:14" ht="25.5" customHeight="1">
      <c r="A229" s="86" t="s">
        <v>214</v>
      </c>
      <c r="B229" s="86" t="s">
        <v>62</v>
      </c>
      <c r="C229" s="86" t="s">
        <v>215</v>
      </c>
      <c r="D229" s="86" t="s">
        <v>63</v>
      </c>
      <c r="E229" s="86">
        <v>30</v>
      </c>
      <c r="F229" s="94">
        <v>2</v>
      </c>
      <c r="G229" s="94">
        <v>3</v>
      </c>
      <c r="H229" s="94">
        <v>9</v>
      </c>
      <c r="I229" s="95">
        <v>6</v>
      </c>
      <c r="J229" s="95">
        <v>1</v>
      </c>
      <c r="K229" s="96" t="str">
        <f>K228</f>
        <v>Productos electricos y afines</v>
      </c>
      <c r="L229" s="93"/>
      <c r="M229" s="97">
        <v>600000</v>
      </c>
      <c r="N229" s="98">
        <f t="shared" si="10"/>
        <v>8.331421040776113E-2</v>
      </c>
    </row>
    <row r="230" spans="1:14" ht="24.95" customHeight="1">
      <c r="A230" s="86" t="s">
        <v>214</v>
      </c>
      <c r="B230" s="86" t="s">
        <v>62</v>
      </c>
      <c r="C230" s="86" t="s">
        <v>215</v>
      </c>
      <c r="D230" s="86" t="s">
        <v>63</v>
      </c>
      <c r="E230" s="86">
        <v>30</v>
      </c>
      <c r="F230" s="94">
        <v>2</v>
      </c>
      <c r="G230" s="94">
        <v>3</v>
      </c>
      <c r="H230" s="94">
        <v>9</v>
      </c>
      <c r="I230" s="95">
        <v>8</v>
      </c>
      <c r="J230" s="95"/>
      <c r="K230" s="99" t="s">
        <v>260</v>
      </c>
      <c r="L230" s="93"/>
      <c r="M230" s="90">
        <f>M231+M232</f>
        <v>400000</v>
      </c>
      <c r="N230" s="91">
        <f t="shared" si="10"/>
        <v>5.5542806938507425E-2</v>
      </c>
    </row>
    <row r="231" spans="1:14" ht="24.95" customHeight="1">
      <c r="A231" s="86" t="s">
        <v>214</v>
      </c>
      <c r="B231" s="86" t="s">
        <v>62</v>
      </c>
      <c r="C231" s="86" t="s">
        <v>215</v>
      </c>
      <c r="D231" s="86" t="s">
        <v>63</v>
      </c>
      <c r="E231" s="86">
        <v>30</v>
      </c>
      <c r="F231" s="94">
        <v>2</v>
      </c>
      <c r="G231" s="94">
        <v>3</v>
      </c>
      <c r="H231" s="94">
        <v>9</v>
      </c>
      <c r="I231" s="95">
        <v>8</v>
      </c>
      <c r="J231" s="95">
        <v>1</v>
      </c>
      <c r="K231" s="96" t="s">
        <v>261</v>
      </c>
      <c r="L231" s="93"/>
      <c r="M231" s="97">
        <v>100000</v>
      </c>
      <c r="N231" s="98">
        <f t="shared" si="10"/>
        <v>1.3885701734626856E-2</v>
      </c>
    </row>
    <row r="232" spans="1:14" ht="24.95" customHeight="1">
      <c r="A232" s="86" t="s">
        <v>214</v>
      </c>
      <c r="B232" s="86" t="s">
        <v>62</v>
      </c>
      <c r="C232" s="86" t="s">
        <v>215</v>
      </c>
      <c r="D232" s="86" t="s">
        <v>63</v>
      </c>
      <c r="E232" s="86">
        <v>30</v>
      </c>
      <c r="F232" s="94">
        <v>2</v>
      </c>
      <c r="G232" s="94">
        <v>3</v>
      </c>
      <c r="H232" s="94">
        <v>9</v>
      </c>
      <c r="I232" s="95">
        <v>8</v>
      </c>
      <c r="J232" s="95">
        <v>2</v>
      </c>
      <c r="K232" s="96" t="s">
        <v>259</v>
      </c>
      <c r="L232" s="93"/>
      <c r="M232" s="97">
        <v>300000</v>
      </c>
      <c r="N232" s="98">
        <f t="shared" si="10"/>
        <v>4.1657105203880565E-2</v>
      </c>
    </row>
    <row r="233" spans="1:14" ht="30.75" customHeight="1">
      <c r="A233" s="86" t="s">
        <v>214</v>
      </c>
      <c r="B233" s="86" t="s">
        <v>62</v>
      </c>
      <c r="C233" s="86" t="s">
        <v>215</v>
      </c>
      <c r="D233" s="86" t="s">
        <v>63</v>
      </c>
      <c r="E233" s="86">
        <v>30</v>
      </c>
      <c r="F233" s="87">
        <v>2</v>
      </c>
      <c r="G233" s="87">
        <v>3</v>
      </c>
      <c r="H233" s="87">
        <v>9</v>
      </c>
      <c r="I233" s="88">
        <v>9</v>
      </c>
      <c r="J233" s="88"/>
      <c r="K233" s="99" t="s">
        <v>177</v>
      </c>
      <c r="L233" s="93"/>
      <c r="M233" s="90">
        <f>M234+M235+M236+M237</f>
        <v>1700000</v>
      </c>
      <c r="N233" s="91">
        <f t="shared" si="10"/>
        <v>0.23605692948865656</v>
      </c>
    </row>
    <row r="234" spans="1:14" ht="28.5" customHeight="1">
      <c r="A234" s="86" t="s">
        <v>214</v>
      </c>
      <c r="B234" s="86" t="s">
        <v>62</v>
      </c>
      <c r="C234" s="86" t="s">
        <v>215</v>
      </c>
      <c r="D234" s="86" t="s">
        <v>63</v>
      </c>
      <c r="E234" s="86">
        <v>30</v>
      </c>
      <c r="F234" s="94">
        <v>2</v>
      </c>
      <c r="G234" s="94">
        <v>3</v>
      </c>
      <c r="H234" s="94">
        <v>9</v>
      </c>
      <c r="I234" s="95">
        <v>9</v>
      </c>
      <c r="J234" s="95">
        <v>1</v>
      </c>
      <c r="K234" s="96" t="s">
        <v>178</v>
      </c>
      <c r="L234" s="93"/>
      <c r="M234" s="112">
        <v>1500000</v>
      </c>
      <c r="N234" s="98">
        <f t="shared" si="10"/>
        <v>0.20828552601940284</v>
      </c>
    </row>
    <row r="235" spans="1:14" ht="29.25" customHeight="1">
      <c r="A235" s="86" t="s">
        <v>214</v>
      </c>
      <c r="B235" s="86" t="s">
        <v>62</v>
      </c>
      <c r="C235" s="86" t="s">
        <v>215</v>
      </c>
      <c r="D235" s="86" t="s">
        <v>63</v>
      </c>
      <c r="E235" s="86">
        <v>30</v>
      </c>
      <c r="F235" s="94">
        <v>2</v>
      </c>
      <c r="G235" s="94">
        <v>3</v>
      </c>
      <c r="H235" s="94">
        <v>9</v>
      </c>
      <c r="I235" s="95">
        <v>9</v>
      </c>
      <c r="J235" s="95">
        <v>2</v>
      </c>
      <c r="K235" s="96" t="s">
        <v>174</v>
      </c>
      <c r="L235" s="93"/>
      <c r="M235" s="97"/>
      <c r="N235" s="98">
        <f t="shared" si="10"/>
        <v>0</v>
      </c>
    </row>
    <row r="236" spans="1:14" ht="46.5" customHeight="1">
      <c r="A236" s="86" t="s">
        <v>214</v>
      </c>
      <c r="B236" s="86" t="s">
        <v>62</v>
      </c>
      <c r="C236" s="86" t="s">
        <v>215</v>
      </c>
      <c r="D236" s="86" t="s">
        <v>63</v>
      </c>
      <c r="E236" s="86">
        <v>30</v>
      </c>
      <c r="F236" s="94">
        <v>2</v>
      </c>
      <c r="G236" s="94">
        <v>3</v>
      </c>
      <c r="H236" s="94">
        <v>9</v>
      </c>
      <c r="I236" s="95">
        <v>9</v>
      </c>
      <c r="J236" s="95">
        <v>4</v>
      </c>
      <c r="K236" s="96" t="s">
        <v>257</v>
      </c>
      <c r="L236" s="93"/>
      <c r="M236" s="97">
        <v>100000</v>
      </c>
      <c r="N236" s="98">
        <f t="shared" si="10"/>
        <v>1.3885701734626856E-2</v>
      </c>
    </row>
    <row r="237" spans="1:14" ht="24.95" customHeight="1">
      <c r="A237" s="86" t="s">
        <v>214</v>
      </c>
      <c r="B237" s="86" t="s">
        <v>62</v>
      </c>
      <c r="C237" s="86" t="s">
        <v>215</v>
      </c>
      <c r="D237" s="86" t="s">
        <v>63</v>
      </c>
      <c r="E237" s="86">
        <v>30</v>
      </c>
      <c r="F237" s="94">
        <v>2</v>
      </c>
      <c r="G237" s="94">
        <v>3</v>
      </c>
      <c r="H237" s="94">
        <v>9</v>
      </c>
      <c r="I237" s="95">
        <v>9</v>
      </c>
      <c r="J237" s="95">
        <v>5</v>
      </c>
      <c r="K237" s="96" t="s">
        <v>258</v>
      </c>
      <c r="L237" s="93"/>
      <c r="M237" s="97">
        <v>100000</v>
      </c>
      <c r="N237" s="98">
        <f t="shared" si="10"/>
        <v>1.3885701734626856E-2</v>
      </c>
    </row>
    <row r="238" spans="1:14" ht="24.95" customHeight="1">
      <c r="A238" s="86"/>
      <c r="B238" s="86"/>
      <c r="C238" s="86"/>
      <c r="D238" s="86"/>
      <c r="E238" s="86"/>
      <c r="F238" s="94"/>
      <c r="G238" s="94"/>
      <c r="H238" s="94"/>
      <c r="I238" s="94"/>
      <c r="J238" s="94"/>
      <c r="K238" s="96"/>
      <c r="L238" s="93"/>
      <c r="M238" s="97"/>
      <c r="N238" s="98">
        <f t="shared" si="10"/>
        <v>0</v>
      </c>
    </row>
    <row r="239" spans="1:14" ht="24.95" customHeight="1">
      <c r="A239" s="81" t="s">
        <v>218</v>
      </c>
      <c r="B239" s="81" t="s">
        <v>62</v>
      </c>
      <c r="C239" s="81" t="s">
        <v>215</v>
      </c>
      <c r="D239" s="81" t="s">
        <v>63</v>
      </c>
      <c r="E239" s="81">
        <v>30</v>
      </c>
      <c r="F239" s="82">
        <v>2</v>
      </c>
      <c r="G239" s="82">
        <v>4</v>
      </c>
      <c r="H239" s="82"/>
      <c r="I239" s="82"/>
      <c r="J239" s="82"/>
      <c r="K239" s="83" t="s">
        <v>185</v>
      </c>
      <c r="L239" s="107">
        <f>+L240+L249</f>
        <v>0</v>
      </c>
      <c r="M239" s="84">
        <f>+M240+M249</f>
        <v>1900000</v>
      </c>
      <c r="N239" s="84">
        <f t="shared" si="10"/>
        <v>0.26382833295791025</v>
      </c>
    </row>
    <row r="240" spans="1:14" ht="24.95" customHeight="1">
      <c r="A240" s="86" t="s">
        <v>218</v>
      </c>
      <c r="B240" s="86" t="s">
        <v>62</v>
      </c>
      <c r="C240" s="86" t="s">
        <v>215</v>
      </c>
      <c r="D240" s="86" t="s">
        <v>63</v>
      </c>
      <c r="E240" s="86">
        <v>30</v>
      </c>
      <c r="F240" s="87">
        <v>2</v>
      </c>
      <c r="G240" s="87">
        <v>4</v>
      </c>
      <c r="H240" s="87">
        <v>1</v>
      </c>
      <c r="I240" s="88"/>
      <c r="J240" s="88"/>
      <c r="K240" s="89" t="s">
        <v>194</v>
      </c>
      <c r="L240" s="104">
        <f>+L241+L243+L246</f>
        <v>0</v>
      </c>
      <c r="M240" s="90">
        <f>+M241+M243+M246</f>
        <v>1100000</v>
      </c>
      <c r="N240" s="91">
        <f t="shared" si="10"/>
        <v>0.1527427190808954</v>
      </c>
    </row>
    <row r="241" spans="1:14" ht="44.25" customHeight="1">
      <c r="A241" s="86" t="s">
        <v>218</v>
      </c>
      <c r="B241" s="86" t="s">
        <v>62</v>
      </c>
      <c r="C241" s="86" t="s">
        <v>215</v>
      </c>
      <c r="D241" s="86" t="s">
        <v>63</v>
      </c>
      <c r="E241" s="86">
        <v>30</v>
      </c>
      <c r="F241" s="87">
        <v>2</v>
      </c>
      <c r="G241" s="87">
        <v>4</v>
      </c>
      <c r="H241" s="87">
        <v>1</v>
      </c>
      <c r="I241" s="88">
        <v>2</v>
      </c>
      <c r="J241" s="88"/>
      <c r="K241" s="99" t="s">
        <v>186</v>
      </c>
      <c r="L241" s="104">
        <f t="shared" ref="L241" si="11">L242</f>
        <v>0</v>
      </c>
      <c r="M241" s="90">
        <f>M242</f>
        <v>500000</v>
      </c>
      <c r="N241" s="91">
        <f t="shared" si="10"/>
        <v>6.942850867313427E-2</v>
      </c>
    </row>
    <row r="242" spans="1:14" ht="48" customHeight="1">
      <c r="A242" s="86" t="s">
        <v>218</v>
      </c>
      <c r="B242" s="86" t="s">
        <v>62</v>
      </c>
      <c r="C242" s="86" t="s">
        <v>215</v>
      </c>
      <c r="D242" s="86" t="s">
        <v>63</v>
      </c>
      <c r="E242" s="86">
        <v>30</v>
      </c>
      <c r="F242" s="94">
        <v>2</v>
      </c>
      <c r="G242" s="94">
        <v>4</v>
      </c>
      <c r="H242" s="94">
        <v>1</v>
      </c>
      <c r="I242" s="95">
        <v>2</v>
      </c>
      <c r="J242" s="95">
        <v>1</v>
      </c>
      <c r="K242" s="96" t="s">
        <v>187</v>
      </c>
      <c r="L242" s="93"/>
      <c r="M242" s="97">
        <v>500000</v>
      </c>
      <c r="N242" s="98">
        <f t="shared" si="10"/>
        <v>6.942850867313427E-2</v>
      </c>
    </row>
    <row r="243" spans="1:14" ht="24.95" customHeight="1">
      <c r="A243" s="86" t="s">
        <v>218</v>
      </c>
      <c r="B243" s="86" t="s">
        <v>62</v>
      </c>
      <c r="C243" s="86" t="s">
        <v>215</v>
      </c>
      <c r="D243" s="86" t="s">
        <v>63</v>
      </c>
      <c r="E243" s="86">
        <v>30</v>
      </c>
      <c r="F243" s="87">
        <v>2</v>
      </c>
      <c r="G243" s="87">
        <v>4</v>
      </c>
      <c r="H243" s="87">
        <v>1</v>
      </c>
      <c r="I243" s="88">
        <v>4</v>
      </c>
      <c r="J243" s="88"/>
      <c r="K243" s="99" t="s">
        <v>188</v>
      </c>
      <c r="L243" s="93"/>
      <c r="M243" s="90">
        <f>M244+M245</f>
        <v>400000</v>
      </c>
      <c r="N243" s="91">
        <f t="shared" si="10"/>
        <v>5.5542806938507425E-2</v>
      </c>
    </row>
    <row r="244" spans="1:14" ht="24.95" customHeight="1">
      <c r="A244" s="86" t="s">
        <v>218</v>
      </c>
      <c r="B244" s="86" t="s">
        <v>62</v>
      </c>
      <c r="C244" s="86" t="s">
        <v>215</v>
      </c>
      <c r="D244" s="86" t="s">
        <v>63</v>
      </c>
      <c r="E244" s="86">
        <v>30</v>
      </c>
      <c r="F244" s="94">
        <v>2</v>
      </c>
      <c r="G244" s="94">
        <v>4</v>
      </c>
      <c r="H244" s="94">
        <v>1</v>
      </c>
      <c r="I244" s="95">
        <v>4</v>
      </c>
      <c r="J244" s="95">
        <v>1</v>
      </c>
      <c r="K244" s="96" t="s">
        <v>189</v>
      </c>
      <c r="L244" s="93"/>
      <c r="M244" s="97">
        <v>200000</v>
      </c>
      <c r="N244" s="98">
        <f t="shared" si="10"/>
        <v>2.7771403469253712E-2</v>
      </c>
    </row>
    <row r="245" spans="1:14" ht="24.95" customHeight="1">
      <c r="A245" s="86" t="s">
        <v>218</v>
      </c>
      <c r="B245" s="86" t="s">
        <v>62</v>
      </c>
      <c r="C245" s="86" t="s">
        <v>215</v>
      </c>
      <c r="D245" s="86" t="s">
        <v>63</v>
      </c>
      <c r="E245" s="86">
        <v>30</v>
      </c>
      <c r="F245" s="94">
        <v>2</v>
      </c>
      <c r="G245" s="94">
        <v>4</v>
      </c>
      <c r="H245" s="94">
        <v>1</v>
      </c>
      <c r="I245" s="95">
        <v>4</v>
      </c>
      <c r="J245" s="95">
        <v>2</v>
      </c>
      <c r="K245" s="96" t="s">
        <v>190</v>
      </c>
      <c r="L245" s="93"/>
      <c r="M245" s="97">
        <v>200000</v>
      </c>
      <c r="N245" s="98">
        <f t="shared" si="10"/>
        <v>2.7771403469253712E-2</v>
      </c>
    </row>
    <row r="246" spans="1:14" ht="72" customHeight="1">
      <c r="A246" s="86" t="s">
        <v>218</v>
      </c>
      <c r="B246" s="86" t="s">
        <v>62</v>
      </c>
      <c r="C246" s="86" t="s">
        <v>215</v>
      </c>
      <c r="D246" s="86" t="s">
        <v>63</v>
      </c>
      <c r="E246" s="86">
        <v>30</v>
      </c>
      <c r="F246" s="87">
        <v>2</v>
      </c>
      <c r="G246" s="87">
        <v>4</v>
      </c>
      <c r="H246" s="87">
        <v>1</v>
      </c>
      <c r="I246" s="88">
        <v>6</v>
      </c>
      <c r="J246" s="88"/>
      <c r="K246" s="99" t="s">
        <v>191</v>
      </c>
      <c r="L246" s="93"/>
      <c r="M246" s="90">
        <f>M247</f>
        <v>200000</v>
      </c>
      <c r="N246" s="91">
        <f t="shared" si="10"/>
        <v>2.7771403469253712E-2</v>
      </c>
    </row>
    <row r="247" spans="1:14" ht="48.75" customHeight="1">
      <c r="A247" s="86" t="s">
        <v>218</v>
      </c>
      <c r="B247" s="86" t="s">
        <v>62</v>
      </c>
      <c r="C247" s="86" t="s">
        <v>215</v>
      </c>
      <c r="D247" s="86" t="s">
        <v>63</v>
      </c>
      <c r="E247" s="86">
        <v>30</v>
      </c>
      <c r="F247" s="94">
        <v>2</v>
      </c>
      <c r="G247" s="94">
        <v>4</v>
      </c>
      <c r="H247" s="94">
        <v>1</v>
      </c>
      <c r="I247" s="95">
        <v>6</v>
      </c>
      <c r="J247" s="95">
        <v>1</v>
      </c>
      <c r="K247" s="96" t="s">
        <v>192</v>
      </c>
      <c r="L247" s="93"/>
      <c r="M247" s="97">
        <v>200000</v>
      </c>
      <c r="N247" s="98">
        <f t="shared" si="10"/>
        <v>2.7771403469253712E-2</v>
      </c>
    </row>
    <row r="248" spans="1:14" ht="24.95" customHeight="1">
      <c r="A248" s="86"/>
      <c r="B248" s="86"/>
      <c r="C248" s="86"/>
      <c r="D248" s="86"/>
      <c r="E248" s="86"/>
      <c r="F248" s="87"/>
      <c r="G248" s="87"/>
      <c r="H248" s="87"/>
      <c r="I248" s="88"/>
      <c r="J248" s="88"/>
      <c r="K248" s="118"/>
      <c r="L248" s="93"/>
      <c r="M248" s="90" t="s">
        <v>134</v>
      </c>
      <c r="N248" s="98" t="str">
        <f>+M248</f>
        <v xml:space="preserve"> </v>
      </c>
    </row>
    <row r="249" spans="1:14" ht="48" customHeight="1">
      <c r="A249" s="86" t="s">
        <v>218</v>
      </c>
      <c r="B249" s="86" t="s">
        <v>62</v>
      </c>
      <c r="C249" s="86" t="s">
        <v>215</v>
      </c>
      <c r="D249" s="86" t="s">
        <v>63</v>
      </c>
      <c r="E249" s="86">
        <v>30</v>
      </c>
      <c r="F249" s="87">
        <v>2</v>
      </c>
      <c r="G249" s="87">
        <v>4</v>
      </c>
      <c r="H249" s="87">
        <v>7</v>
      </c>
      <c r="I249" s="88"/>
      <c r="J249" s="88"/>
      <c r="K249" s="119" t="s">
        <v>158</v>
      </c>
      <c r="L249" s="104">
        <f t="shared" ref="L249" si="12">L250</f>
        <v>0</v>
      </c>
      <c r="M249" s="90">
        <f>M250</f>
        <v>800000</v>
      </c>
      <c r="N249" s="91">
        <f t="shared" si="10"/>
        <v>0.11108561387701485</v>
      </c>
    </row>
    <row r="250" spans="1:14" ht="48" customHeight="1">
      <c r="A250" s="86" t="s">
        <v>218</v>
      </c>
      <c r="B250" s="86" t="s">
        <v>62</v>
      </c>
      <c r="C250" s="86" t="s">
        <v>215</v>
      </c>
      <c r="D250" s="86" t="s">
        <v>63</v>
      </c>
      <c r="E250" s="86">
        <v>30</v>
      </c>
      <c r="F250" s="87">
        <v>2</v>
      </c>
      <c r="G250" s="87">
        <v>4</v>
      </c>
      <c r="H250" s="87">
        <v>7</v>
      </c>
      <c r="I250" s="88">
        <v>2</v>
      </c>
      <c r="J250" s="88"/>
      <c r="K250" s="119" t="s">
        <v>193</v>
      </c>
      <c r="L250" s="104">
        <f t="shared" ref="L250" si="13">L251</f>
        <v>0</v>
      </c>
      <c r="M250" s="90">
        <f>M251</f>
        <v>800000</v>
      </c>
      <c r="N250" s="91">
        <f t="shared" si="10"/>
        <v>0.11108561387701485</v>
      </c>
    </row>
    <row r="251" spans="1:14" ht="45.75" customHeight="1">
      <c r="A251" s="86" t="s">
        <v>218</v>
      </c>
      <c r="B251" s="86" t="s">
        <v>62</v>
      </c>
      <c r="C251" s="86" t="s">
        <v>215</v>
      </c>
      <c r="D251" s="86" t="s">
        <v>63</v>
      </c>
      <c r="E251" s="86">
        <v>30</v>
      </c>
      <c r="F251" s="94">
        <v>2</v>
      </c>
      <c r="G251" s="94">
        <v>4</v>
      </c>
      <c r="H251" s="94">
        <v>7</v>
      </c>
      <c r="I251" s="95">
        <v>2</v>
      </c>
      <c r="J251" s="95">
        <v>1</v>
      </c>
      <c r="K251" s="120" t="str">
        <f>K250</f>
        <v>Transferencias corrientes a organismos internacionales</v>
      </c>
      <c r="L251" s="93"/>
      <c r="M251" s="97">
        <v>800000</v>
      </c>
      <c r="N251" s="98">
        <f t="shared" si="10"/>
        <v>0.11108561387701485</v>
      </c>
    </row>
    <row r="252" spans="1:14" ht="24.95" customHeight="1">
      <c r="A252" s="86"/>
      <c r="B252" s="86"/>
      <c r="C252" s="86"/>
      <c r="D252" s="86"/>
      <c r="E252" s="86"/>
      <c r="F252" s="94"/>
      <c r="G252" s="94"/>
      <c r="H252" s="94"/>
      <c r="I252" s="95"/>
      <c r="J252" s="95"/>
      <c r="K252" s="96"/>
      <c r="L252" s="93"/>
      <c r="M252" s="97"/>
      <c r="N252" s="98">
        <f t="shared" si="10"/>
        <v>0</v>
      </c>
    </row>
    <row r="253" spans="1:14" ht="61.5" customHeight="1">
      <c r="A253" s="81" t="s">
        <v>214</v>
      </c>
      <c r="B253" s="81" t="s">
        <v>62</v>
      </c>
      <c r="C253" s="81" t="s">
        <v>215</v>
      </c>
      <c r="D253" s="81" t="s">
        <v>63</v>
      </c>
      <c r="E253" s="81">
        <v>30</v>
      </c>
      <c r="F253" s="82">
        <v>2</v>
      </c>
      <c r="G253" s="82">
        <v>6</v>
      </c>
      <c r="H253" s="82"/>
      <c r="I253" s="82"/>
      <c r="J253" s="82"/>
      <c r="K253" s="83" t="s">
        <v>324</v>
      </c>
      <c r="L253" s="121" t="e">
        <f>L254+L267+L273+L278+L292+L295+L301+L303</f>
        <v>#REF!</v>
      </c>
      <c r="M253" s="122">
        <f>M254+M267+M273+M278+M292+M295+M300</f>
        <v>16500000</v>
      </c>
      <c r="N253" s="85">
        <f t="shared" si="10"/>
        <v>2.2911407862134312</v>
      </c>
    </row>
    <row r="254" spans="1:14" ht="24.95" customHeight="1">
      <c r="A254" s="86" t="s">
        <v>214</v>
      </c>
      <c r="B254" s="86" t="s">
        <v>62</v>
      </c>
      <c r="C254" s="86" t="s">
        <v>215</v>
      </c>
      <c r="D254" s="86" t="s">
        <v>63</v>
      </c>
      <c r="E254" s="86">
        <v>30</v>
      </c>
      <c r="F254" s="87">
        <v>2</v>
      </c>
      <c r="G254" s="87">
        <v>6</v>
      </c>
      <c r="H254" s="87">
        <v>1</v>
      </c>
      <c r="I254" s="88"/>
      <c r="J254" s="95"/>
      <c r="K254" s="99" t="s">
        <v>195</v>
      </c>
      <c r="L254" s="104">
        <f>L255+L260+L262+L264</f>
        <v>0</v>
      </c>
      <c r="M254" s="90">
        <f>M255+M260+M257+M262+M264</f>
        <v>11300000</v>
      </c>
      <c r="N254" s="91">
        <f t="shared" si="10"/>
        <v>1.5690842960128344</v>
      </c>
    </row>
    <row r="255" spans="1:14" ht="24.95" customHeight="1">
      <c r="A255" s="86" t="s">
        <v>214</v>
      </c>
      <c r="B255" s="86" t="s">
        <v>62</v>
      </c>
      <c r="C255" s="86" t="s">
        <v>215</v>
      </c>
      <c r="D255" s="86" t="s">
        <v>63</v>
      </c>
      <c r="E255" s="86">
        <v>30</v>
      </c>
      <c r="F255" s="87">
        <v>2</v>
      </c>
      <c r="G255" s="87">
        <v>6</v>
      </c>
      <c r="H255" s="87">
        <v>1</v>
      </c>
      <c r="I255" s="88">
        <v>1</v>
      </c>
      <c r="J255" s="95"/>
      <c r="K255" s="99" t="s">
        <v>196</v>
      </c>
      <c r="L255" s="104">
        <f t="shared" ref="L255" si="14">L256</f>
        <v>0</v>
      </c>
      <c r="M255" s="90">
        <f>M256</f>
        <v>4500000</v>
      </c>
      <c r="N255" s="91">
        <f t="shared" si="10"/>
        <v>0.62485657805820849</v>
      </c>
    </row>
    <row r="256" spans="1:14" ht="24.95" customHeight="1">
      <c r="A256" s="86" t="s">
        <v>214</v>
      </c>
      <c r="B256" s="86" t="s">
        <v>62</v>
      </c>
      <c r="C256" s="86" t="s">
        <v>215</v>
      </c>
      <c r="D256" s="86" t="s">
        <v>63</v>
      </c>
      <c r="E256" s="86">
        <v>30</v>
      </c>
      <c r="F256" s="94">
        <v>2</v>
      </c>
      <c r="G256" s="94">
        <v>6</v>
      </c>
      <c r="H256" s="94">
        <v>1</v>
      </c>
      <c r="I256" s="95">
        <v>1</v>
      </c>
      <c r="J256" s="95">
        <v>1</v>
      </c>
      <c r="K256" s="96" t="str">
        <f>K255</f>
        <v>Muebles de oficina y estanteria</v>
      </c>
      <c r="L256" s="93"/>
      <c r="M256" s="97">
        <v>4500000</v>
      </c>
      <c r="N256" s="98">
        <f t="shared" si="10"/>
        <v>0.62485657805820849</v>
      </c>
    </row>
    <row r="257" spans="1:14" ht="24.95" customHeight="1">
      <c r="A257" s="86"/>
      <c r="B257" s="86"/>
      <c r="C257" s="86"/>
      <c r="D257" s="86"/>
      <c r="E257" s="86"/>
      <c r="F257" s="94">
        <v>2</v>
      </c>
      <c r="G257" s="94">
        <v>6</v>
      </c>
      <c r="H257" s="94">
        <v>1</v>
      </c>
      <c r="I257" s="95">
        <v>2</v>
      </c>
      <c r="J257" s="95"/>
      <c r="K257" s="99" t="s">
        <v>294</v>
      </c>
      <c r="L257" s="93"/>
      <c r="M257" s="90">
        <f>M258</f>
        <v>1000000</v>
      </c>
      <c r="N257" s="91">
        <f t="shared" si="10"/>
        <v>0.13885701734626854</v>
      </c>
    </row>
    <row r="258" spans="1:14" ht="24.95" customHeight="1">
      <c r="A258" s="86"/>
      <c r="B258" s="86"/>
      <c r="C258" s="86"/>
      <c r="D258" s="86"/>
      <c r="E258" s="86"/>
      <c r="F258" s="94">
        <v>2</v>
      </c>
      <c r="G258" s="94">
        <v>6</v>
      </c>
      <c r="H258" s="94">
        <v>1</v>
      </c>
      <c r="I258" s="95">
        <v>2</v>
      </c>
      <c r="J258" s="95">
        <v>1</v>
      </c>
      <c r="K258" s="96" t="s">
        <v>294</v>
      </c>
      <c r="L258" s="93"/>
      <c r="M258" s="97">
        <v>1000000</v>
      </c>
      <c r="N258" s="98">
        <f t="shared" si="10"/>
        <v>0.13885701734626854</v>
      </c>
    </row>
    <row r="259" spans="1:14" ht="24.95" customHeight="1">
      <c r="A259" s="86"/>
      <c r="B259" s="86"/>
      <c r="C259" s="86"/>
      <c r="D259" s="86"/>
      <c r="E259" s="86"/>
      <c r="F259" s="101"/>
      <c r="G259" s="101"/>
      <c r="H259" s="101"/>
      <c r="I259" s="101"/>
      <c r="J259" s="101"/>
      <c r="K259" s="123"/>
      <c r="L259" s="123"/>
      <c r="M259" s="123"/>
      <c r="N259" s="98">
        <f t="shared" si="10"/>
        <v>0</v>
      </c>
    </row>
    <row r="260" spans="1:14" ht="54" customHeight="1">
      <c r="A260" s="86" t="s">
        <v>214</v>
      </c>
      <c r="B260" s="86" t="s">
        <v>62</v>
      </c>
      <c r="C260" s="86" t="s">
        <v>215</v>
      </c>
      <c r="D260" s="86" t="s">
        <v>63</v>
      </c>
      <c r="E260" s="86">
        <v>30</v>
      </c>
      <c r="F260" s="87">
        <v>2</v>
      </c>
      <c r="G260" s="87">
        <v>6</v>
      </c>
      <c r="H260" s="87">
        <v>1</v>
      </c>
      <c r="I260" s="88">
        <v>3</v>
      </c>
      <c r="J260" s="88"/>
      <c r="K260" s="99" t="s">
        <v>249</v>
      </c>
      <c r="L260" s="104">
        <f t="shared" ref="L260" si="15">+L261</f>
        <v>0</v>
      </c>
      <c r="M260" s="90">
        <f>+M261</f>
        <v>5000000</v>
      </c>
      <c r="N260" s="91">
        <f t="shared" si="10"/>
        <v>0.6942850867313427</v>
      </c>
    </row>
    <row r="261" spans="1:14" ht="47.25" customHeight="1">
      <c r="A261" s="86" t="s">
        <v>214</v>
      </c>
      <c r="B261" s="86" t="s">
        <v>62</v>
      </c>
      <c r="C261" s="86" t="s">
        <v>215</v>
      </c>
      <c r="D261" s="86" t="s">
        <v>63</v>
      </c>
      <c r="E261" s="86">
        <v>30</v>
      </c>
      <c r="F261" s="94">
        <v>2</v>
      </c>
      <c r="G261" s="94">
        <v>6</v>
      </c>
      <c r="H261" s="94">
        <v>1</v>
      </c>
      <c r="I261" s="95">
        <v>3</v>
      </c>
      <c r="J261" s="95">
        <v>1</v>
      </c>
      <c r="K261" s="96" t="s">
        <v>249</v>
      </c>
      <c r="L261" s="93"/>
      <c r="M261" s="97">
        <v>5000000</v>
      </c>
      <c r="N261" s="98">
        <f t="shared" si="10"/>
        <v>0.6942850867313427</v>
      </c>
    </row>
    <row r="262" spans="1:14" ht="24.95" customHeight="1">
      <c r="A262" s="86" t="s">
        <v>214</v>
      </c>
      <c r="B262" s="86" t="s">
        <v>62</v>
      </c>
      <c r="C262" s="86" t="s">
        <v>215</v>
      </c>
      <c r="D262" s="86" t="s">
        <v>63</v>
      </c>
      <c r="E262" s="86">
        <v>30</v>
      </c>
      <c r="F262" s="87">
        <v>2</v>
      </c>
      <c r="G262" s="87">
        <v>6</v>
      </c>
      <c r="H262" s="87">
        <v>1</v>
      </c>
      <c r="I262" s="87">
        <v>4</v>
      </c>
      <c r="J262" s="87"/>
      <c r="K262" s="99" t="s">
        <v>197</v>
      </c>
      <c r="L262" s="93"/>
      <c r="M262" s="90">
        <f>M263</f>
        <v>500000</v>
      </c>
      <c r="N262" s="91">
        <f t="shared" si="10"/>
        <v>6.942850867313427E-2</v>
      </c>
    </row>
    <row r="263" spans="1:14" ht="31.5" customHeight="1">
      <c r="A263" s="86" t="s">
        <v>214</v>
      </c>
      <c r="B263" s="86" t="s">
        <v>62</v>
      </c>
      <c r="C263" s="86" t="s">
        <v>215</v>
      </c>
      <c r="D263" s="86" t="s">
        <v>63</v>
      </c>
      <c r="E263" s="86">
        <v>30</v>
      </c>
      <c r="F263" s="94">
        <v>2</v>
      </c>
      <c r="G263" s="94">
        <v>6</v>
      </c>
      <c r="H263" s="94">
        <v>1</v>
      </c>
      <c r="I263" s="94">
        <v>4</v>
      </c>
      <c r="J263" s="94">
        <v>1</v>
      </c>
      <c r="K263" s="96" t="s">
        <v>197</v>
      </c>
      <c r="L263" s="93"/>
      <c r="M263" s="97">
        <v>500000</v>
      </c>
      <c r="N263" s="98">
        <f t="shared" si="10"/>
        <v>6.942850867313427E-2</v>
      </c>
    </row>
    <row r="264" spans="1:14" ht="49.5" customHeight="1">
      <c r="A264" s="86" t="s">
        <v>214</v>
      </c>
      <c r="B264" s="86" t="s">
        <v>62</v>
      </c>
      <c r="C264" s="86" t="s">
        <v>215</v>
      </c>
      <c r="D264" s="86" t="s">
        <v>63</v>
      </c>
      <c r="E264" s="86">
        <v>30</v>
      </c>
      <c r="F264" s="94">
        <v>2</v>
      </c>
      <c r="G264" s="94">
        <v>6</v>
      </c>
      <c r="H264" s="94">
        <v>1</v>
      </c>
      <c r="I264" s="95">
        <v>9</v>
      </c>
      <c r="J264" s="95"/>
      <c r="K264" s="119" t="s">
        <v>198</v>
      </c>
      <c r="L264" s="93"/>
      <c r="M264" s="90">
        <f>M265</f>
        <v>300000</v>
      </c>
      <c r="N264" s="91">
        <f t="shared" si="10"/>
        <v>4.1657105203880565E-2</v>
      </c>
    </row>
    <row r="265" spans="1:14" ht="59.25" customHeight="1">
      <c r="A265" s="86" t="s">
        <v>214</v>
      </c>
      <c r="B265" s="86" t="s">
        <v>62</v>
      </c>
      <c r="C265" s="86" t="s">
        <v>215</v>
      </c>
      <c r="D265" s="86" t="s">
        <v>63</v>
      </c>
      <c r="E265" s="86">
        <v>30</v>
      </c>
      <c r="F265" s="94">
        <v>2</v>
      </c>
      <c r="G265" s="94">
        <v>6</v>
      </c>
      <c r="H265" s="94">
        <v>1</v>
      </c>
      <c r="I265" s="95">
        <v>9</v>
      </c>
      <c r="J265" s="95">
        <v>1</v>
      </c>
      <c r="K265" s="120" t="s">
        <v>198</v>
      </c>
      <c r="L265" s="93"/>
      <c r="M265" s="97">
        <v>300000</v>
      </c>
      <c r="N265" s="98">
        <f t="shared" si="10"/>
        <v>4.1657105203880565E-2</v>
      </c>
    </row>
    <row r="266" spans="1:14" ht="24.95" customHeight="1">
      <c r="A266" s="86"/>
      <c r="B266" s="86"/>
      <c r="C266" s="86"/>
      <c r="D266" s="86"/>
      <c r="E266" s="86"/>
      <c r="F266" s="94"/>
      <c r="G266" s="94"/>
      <c r="H266" s="94"/>
      <c r="I266" s="95"/>
      <c r="J266" s="95"/>
      <c r="K266" s="120"/>
      <c r="L266" s="93"/>
      <c r="M266" s="97"/>
      <c r="N266" s="98">
        <f t="shared" si="10"/>
        <v>0</v>
      </c>
    </row>
    <row r="267" spans="1:14" ht="33" customHeight="1">
      <c r="A267" s="86" t="s">
        <v>214</v>
      </c>
      <c r="B267" s="86" t="s">
        <v>62</v>
      </c>
      <c r="C267" s="86" t="s">
        <v>215</v>
      </c>
      <c r="D267" s="86" t="s">
        <v>63</v>
      </c>
      <c r="E267" s="86">
        <v>30</v>
      </c>
      <c r="F267" s="87">
        <v>2</v>
      </c>
      <c r="G267" s="87">
        <v>6</v>
      </c>
      <c r="H267" s="87">
        <v>2</v>
      </c>
      <c r="I267" s="95"/>
      <c r="J267" s="95"/>
      <c r="K267" s="89" t="s">
        <v>212</v>
      </c>
      <c r="L267" s="93"/>
      <c r="M267" s="90">
        <f>M269+M270</f>
        <v>700000</v>
      </c>
      <c r="N267" s="91">
        <f t="shared" si="10"/>
        <v>9.7199912142387976E-2</v>
      </c>
    </row>
    <row r="268" spans="1:14" ht="24.95" customHeight="1">
      <c r="A268" s="86" t="s">
        <v>214</v>
      </c>
      <c r="B268" s="86" t="s">
        <v>62</v>
      </c>
      <c r="C268" s="86" t="s">
        <v>215</v>
      </c>
      <c r="D268" s="86" t="s">
        <v>63</v>
      </c>
      <c r="E268" s="86">
        <v>30</v>
      </c>
      <c r="F268" s="87">
        <v>2</v>
      </c>
      <c r="G268" s="87">
        <v>6</v>
      </c>
      <c r="H268" s="87">
        <v>2</v>
      </c>
      <c r="I268" s="95">
        <v>1</v>
      </c>
      <c r="J268" s="95"/>
      <c r="K268" s="119" t="s">
        <v>199</v>
      </c>
      <c r="L268" s="93"/>
      <c r="M268" s="90">
        <f>+M269</f>
        <v>500000</v>
      </c>
      <c r="N268" s="91">
        <f t="shared" si="10"/>
        <v>6.942850867313427E-2</v>
      </c>
    </row>
    <row r="269" spans="1:14" ht="24.95" customHeight="1">
      <c r="A269" s="86" t="s">
        <v>214</v>
      </c>
      <c r="B269" s="86" t="s">
        <v>62</v>
      </c>
      <c r="C269" s="86" t="s">
        <v>215</v>
      </c>
      <c r="D269" s="86" t="s">
        <v>63</v>
      </c>
      <c r="E269" s="86">
        <v>30</v>
      </c>
      <c r="F269" s="87">
        <v>2</v>
      </c>
      <c r="G269" s="87">
        <v>6</v>
      </c>
      <c r="H269" s="87">
        <v>2</v>
      </c>
      <c r="I269" s="95">
        <v>1</v>
      </c>
      <c r="J269" s="95">
        <v>1</v>
      </c>
      <c r="K269" s="120" t="s">
        <v>199</v>
      </c>
      <c r="L269" s="93"/>
      <c r="M269" s="97">
        <v>500000</v>
      </c>
      <c r="N269" s="98">
        <f t="shared" si="10"/>
        <v>6.942850867313427E-2</v>
      </c>
    </row>
    <row r="270" spans="1:14" ht="24.95" customHeight="1">
      <c r="A270" s="86" t="s">
        <v>214</v>
      </c>
      <c r="B270" s="86" t="s">
        <v>62</v>
      </c>
      <c r="C270" s="86" t="s">
        <v>215</v>
      </c>
      <c r="D270" s="86" t="s">
        <v>63</v>
      </c>
      <c r="E270" s="86">
        <v>30</v>
      </c>
      <c r="F270" s="94">
        <v>2</v>
      </c>
      <c r="G270" s="94">
        <v>6</v>
      </c>
      <c r="H270" s="94">
        <v>2</v>
      </c>
      <c r="I270" s="95">
        <v>3</v>
      </c>
      <c r="J270" s="95"/>
      <c r="K270" s="119" t="s">
        <v>200</v>
      </c>
      <c r="L270" s="93"/>
      <c r="M270" s="90">
        <f>M271</f>
        <v>200000</v>
      </c>
      <c r="N270" s="91">
        <f t="shared" si="10"/>
        <v>2.7771403469253712E-2</v>
      </c>
    </row>
    <row r="271" spans="1:14" ht="24.95" customHeight="1">
      <c r="A271" s="86" t="s">
        <v>214</v>
      </c>
      <c r="B271" s="86" t="s">
        <v>62</v>
      </c>
      <c r="C271" s="86" t="s">
        <v>215</v>
      </c>
      <c r="D271" s="86" t="s">
        <v>63</v>
      </c>
      <c r="E271" s="86">
        <v>30</v>
      </c>
      <c r="F271" s="94">
        <v>2</v>
      </c>
      <c r="G271" s="94">
        <v>6</v>
      </c>
      <c r="H271" s="94">
        <v>2</v>
      </c>
      <c r="I271" s="95">
        <v>3</v>
      </c>
      <c r="J271" s="95">
        <v>1</v>
      </c>
      <c r="K271" s="120" t="s">
        <v>200</v>
      </c>
      <c r="L271" s="93"/>
      <c r="M271" s="97">
        <v>200000</v>
      </c>
      <c r="N271" s="98">
        <f t="shared" si="10"/>
        <v>2.7771403469253712E-2</v>
      </c>
    </row>
    <row r="272" spans="1:14" ht="24.95" customHeight="1">
      <c r="A272" s="86"/>
      <c r="B272" s="86"/>
      <c r="C272" s="86"/>
      <c r="D272" s="86"/>
      <c r="E272" s="86"/>
      <c r="F272" s="94"/>
      <c r="G272" s="94"/>
      <c r="H272" s="94"/>
      <c r="I272" s="95"/>
      <c r="J272" s="95"/>
      <c r="K272" s="120"/>
      <c r="L272" s="93"/>
      <c r="M272" s="97"/>
      <c r="N272" s="98">
        <f t="shared" si="10"/>
        <v>0</v>
      </c>
    </row>
    <row r="273" spans="1:14" ht="47.25" customHeight="1">
      <c r="A273" s="86" t="s">
        <v>214</v>
      </c>
      <c r="B273" s="86" t="s">
        <v>62</v>
      </c>
      <c r="C273" s="86" t="s">
        <v>215</v>
      </c>
      <c r="D273" s="86" t="s">
        <v>63</v>
      </c>
      <c r="E273" s="86">
        <v>30</v>
      </c>
      <c r="F273" s="87">
        <v>2</v>
      </c>
      <c r="G273" s="87">
        <v>6</v>
      </c>
      <c r="H273" s="87">
        <v>4</v>
      </c>
      <c r="I273" s="88"/>
      <c r="J273" s="88"/>
      <c r="K273" s="89" t="s">
        <v>211</v>
      </c>
      <c r="L273" s="104" t="e">
        <f>#REF!+L275</f>
        <v>#REF!</v>
      </c>
      <c r="M273" s="90">
        <f>M275</f>
        <v>100000</v>
      </c>
      <c r="N273" s="91">
        <f t="shared" si="10"/>
        <v>1.3885701734626856E-2</v>
      </c>
    </row>
    <row r="274" spans="1:14" ht="24.95" customHeight="1">
      <c r="A274" s="86" t="s">
        <v>214</v>
      </c>
      <c r="B274" s="86" t="s">
        <v>62</v>
      </c>
      <c r="C274" s="86" t="s">
        <v>215</v>
      </c>
      <c r="D274" s="86" t="s">
        <v>63</v>
      </c>
      <c r="E274" s="86">
        <v>30</v>
      </c>
      <c r="F274" s="87">
        <v>2</v>
      </c>
      <c r="G274" s="87">
        <v>6</v>
      </c>
      <c r="H274" s="87">
        <v>4</v>
      </c>
      <c r="I274" s="88">
        <v>1</v>
      </c>
      <c r="J274" s="88"/>
      <c r="K274" s="119" t="s">
        <v>201</v>
      </c>
      <c r="L274" s="104" t="e">
        <f>+#REF!</f>
        <v>#REF!</v>
      </c>
      <c r="M274" s="90">
        <f>+M275</f>
        <v>100000</v>
      </c>
      <c r="N274" s="91">
        <f t="shared" si="10"/>
        <v>1.3885701734626856E-2</v>
      </c>
    </row>
    <row r="275" spans="1:14" ht="24.95" customHeight="1">
      <c r="A275" s="86" t="s">
        <v>214</v>
      </c>
      <c r="B275" s="86" t="s">
        <v>62</v>
      </c>
      <c r="C275" s="86" t="s">
        <v>215</v>
      </c>
      <c r="D275" s="86" t="s">
        <v>63</v>
      </c>
      <c r="E275" s="86">
        <v>30</v>
      </c>
      <c r="F275" s="94">
        <v>2</v>
      </c>
      <c r="G275" s="94">
        <v>6</v>
      </c>
      <c r="H275" s="95">
        <v>4</v>
      </c>
      <c r="I275" s="95">
        <v>8</v>
      </c>
      <c r="J275" s="94"/>
      <c r="K275" s="119" t="s">
        <v>262</v>
      </c>
      <c r="L275" s="93"/>
      <c r="M275" s="90">
        <f>M276</f>
        <v>100000</v>
      </c>
      <c r="N275" s="91">
        <f t="shared" ref="N275:N304" si="16">+M275/720165260*100</f>
        <v>1.3885701734626856E-2</v>
      </c>
    </row>
    <row r="276" spans="1:14" ht="24.95" customHeight="1">
      <c r="A276" s="86" t="s">
        <v>214</v>
      </c>
      <c r="B276" s="86" t="s">
        <v>62</v>
      </c>
      <c r="C276" s="86" t="s">
        <v>215</v>
      </c>
      <c r="D276" s="86" t="s">
        <v>63</v>
      </c>
      <c r="E276" s="86">
        <v>30</v>
      </c>
      <c r="F276" s="94">
        <v>2</v>
      </c>
      <c r="G276" s="94">
        <v>6</v>
      </c>
      <c r="H276" s="95">
        <v>4</v>
      </c>
      <c r="I276" s="95">
        <v>8</v>
      </c>
      <c r="J276" s="94">
        <v>1</v>
      </c>
      <c r="K276" s="120" t="s">
        <v>262</v>
      </c>
      <c r="L276" s="93"/>
      <c r="M276" s="97">
        <v>100000</v>
      </c>
      <c r="N276" s="98">
        <f t="shared" si="16"/>
        <v>1.3885701734626856E-2</v>
      </c>
    </row>
    <row r="277" spans="1:14" ht="24.95" customHeight="1">
      <c r="A277" s="86"/>
      <c r="B277" s="86"/>
      <c r="C277" s="86"/>
      <c r="D277" s="86"/>
      <c r="E277" s="86"/>
      <c r="F277" s="94"/>
      <c r="G277" s="94"/>
      <c r="H277" s="94"/>
      <c r="I277" s="95"/>
      <c r="J277" s="95"/>
      <c r="K277" s="120"/>
      <c r="L277" s="93"/>
      <c r="M277" s="97"/>
      <c r="N277" s="98">
        <f t="shared" si="16"/>
        <v>0</v>
      </c>
    </row>
    <row r="278" spans="1:14" ht="42">
      <c r="A278" s="86" t="s">
        <v>214</v>
      </c>
      <c r="B278" s="86" t="s">
        <v>62</v>
      </c>
      <c r="C278" s="86" t="s">
        <v>215</v>
      </c>
      <c r="D278" s="86" t="s">
        <v>63</v>
      </c>
      <c r="E278" s="86">
        <v>30</v>
      </c>
      <c r="F278" s="87">
        <v>2</v>
      </c>
      <c r="G278" s="87">
        <v>6</v>
      </c>
      <c r="H278" s="87">
        <v>5</v>
      </c>
      <c r="I278" s="88"/>
      <c r="J278" s="88"/>
      <c r="K278" s="89" t="s">
        <v>210</v>
      </c>
      <c r="L278" s="104">
        <f>L284+L286+L279+L281</f>
        <v>0</v>
      </c>
      <c r="M278" s="90">
        <f>M284+M286+M279+M281</f>
        <v>3150000</v>
      </c>
      <c r="N278" s="91">
        <f t="shared" si="16"/>
        <v>0.4373996046407459</v>
      </c>
    </row>
    <row r="279" spans="1:14" ht="24.95" customHeight="1">
      <c r="A279" s="86" t="s">
        <v>214</v>
      </c>
      <c r="B279" s="86" t="s">
        <v>62</v>
      </c>
      <c r="C279" s="86" t="s">
        <v>215</v>
      </c>
      <c r="D279" s="86" t="s">
        <v>63</v>
      </c>
      <c r="E279" s="86">
        <v>30</v>
      </c>
      <c r="F279" s="94">
        <v>2</v>
      </c>
      <c r="G279" s="94">
        <v>6</v>
      </c>
      <c r="H279" s="94">
        <v>5</v>
      </c>
      <c r="I279" s="94">
        <v>2</v>
      </c>
      <c r="J279" s="94"/>
      <c r="K279" s="99" t="s">
        <v>265</v>
      </c>
      <c r="L279" s="104">
        <f t="shared" ref="L279" si="17">L280</f>
        <v>0</v>
      </c>
      <c r="M279" s="90">
        <f>M280</f>
        <v>50000</v>
      </c>
      <c r="N279" s="91">
        <f t="shared" si="16"/>
        <v>6.9428508673134281E-3</v>
      </c>
    </row>
    <row r="280" spans="1:14" ht="24.95" customHeight="1">
      <c r="A280" s="86" t="s">
        <v>214</v>
      </c>
      <c r="B280" s="86" t="s">
        <v>62</v>
      </c>
      <c r="C280" s="86" t="s">
        <v>215</v>
      </c>
      <c r="D280" s="86" t="s">
        <v>63</v>
      </c>
      <c r="E280" s="86">
        <v>30</v>
      </c>
      <c r="F280" s="94">
        <v>2</v>
      </c>
      <c r="G280" s="94">
        <v>6</v>
      </c>
      <c r="H280" s="94">
        <v>5</v>
      </c>
      <c r="I280" s="94">
        <v>2</v>
      </c>
      <c r="J280" s="94">
        <v>1</v>
      </c>
      <c r="K280" s="96" t="s">
        <v>265</v>
      </c>
      <c r="L280" s="93"/>
      <c r="M280" s="97">
        <v>50000</v>
      </c>
      <c r="N280" s="98">
        <f t="shared" si="16"/>
        <v>6.9428508673134281E-3</v>
      </c>
    </row>
    <row r="281" spans="1:14" ht="24.95" customHeight="1">
      <c r="A281" s="86" t="s">
        <v>214</v>
      </c>
      <c r="B281" s="86" t="s">
        <v>62</v>
      </c>
      <c r="C281" s="86" t="s">
        <v>215</v>
      </c>
      <c r="D281" s="86" t="s">
        <v>63</v>
      </c>
      <c r="E281" s="86">
        <v>30</v>
      </c>
      <c r="F281" s="94">
        <v>2</v>
      </c>
      <c r="G281" s="94">
        <v>6</v>
      </c>
      <c r="H281" s="94">
        <v>5</v>
      </c>
      <c r="I281" s="94">
        <v>4</v>
      </c>
      <c r="J281" s="94"/>
      <c r="K281" s="99" t="s">
        <v>266</v>
      </c>
      <c r="L281" s="104">
        <f t="shared" ref="L281" si="18">L282</f>
        <v>0</v>
      </c>
      <c r="M281" s="90">
        <f>M282+M283</f>
        <v>2500000</v>
      </c>
      <c r="N281" s="91">
        <f t="shared" si="16"/>
        <v>0.34714254336567135</v>
      </c>
    </row>
    <row r="282" spans="1:14" ht="27.75" customHeight="1">
      <c r="A282" s="86" t="s">
        <v>214</v>
      </c>
      <c r="B282" s="86" t="s">
        <v>62</v>
      </c>
      <c r="C282" s="86" t="s">
        <v>215</v>
      </c>
      <c r="D282" s="86" t="s">
        <v>63</v>
      </c>
      <c r="E282" s="86">
        <v>30</v>
      </c>
      <c r="F282" s="94">
        <v>2</v>
      </c>
      <c r="G282" s="94">
        <v>6</v>
      </c>
      <c r="H282" s="94">
        <v>5</v>
      </c>
      <c r="I282" s="94">
        <v>4</v>
      </c>
      <c r="J282" s="94">
        <v>1</v>
      </c>
      <c r="K282" s="96" t="s">
        <v>266</v>
      </c>
      <c r="L282" s="93"/>
      <c r="M282" s="97">
        <v>500000</v>
      </c>
      <c r="N282" s="98">
        <f t="shared" si="16"/>
        <v>6.942850867313427E-2</v>
      </c>
    </row>
    <row r="283" spans="1:14" ht="29.25" customHeight="1">
      <c r="A283" s="86"/>
      <c r="B283" s="86"/>
      <c r="C283" s="86"/>
      <c r="D283" s="86"/>
      <c r="E283" s="86"/>
      <c r="F283" s="94">
        <v>2</v>
      </c>
      <c r="G283" s="94">
        <v>6</v>
      </c>
      <c r="H283" s="94">
        <v>5</v>
      </c>
      <c r="I283" s="94">
        <v>4</v>
      </c>
      <c r="J283" s="94">
        <v>2</v>
      </c>
      <c r="K283" s="96" t="s">
        <v>286</v>
      </c>
      <c r="L283" s="93"/>
      <c r="M283" s="97">
        <v>2000000</v>
      </c>
      <c r="N283" s="98">
        <f t="shared" si="16"/>
        <v>0.27771403469253708</v>
      </c>
    </row>
    <row r="284" spans="1:14" ht="44.25" customHeight="1">
      <c r="A284" s="86" t="s">
        <v>214</v>
      </c>
      <c r="B284" s="86" t="s">
        <v>62</v>
      </c>
      <c r="C284" s="86" t="s">
        <v>215</v>
      </c>
      <c r="D284" s="86" t="s">
        <v>63</v>
      </c>
      <c r="E284" s="86">
        <v>30</v>
      </c>
      <c r="F284" s="87">
        <v>2</v>
      </c>
      <c r="G284" s="87">
        <v>6</v>
      </c>
      <c r="H284" s="87">
        <v>5</v>
      </c>
      <c r="I284" s="87">
        <v>5</v>
      </c>
      <c r="J284" s="88"/>
      <c r="K284" s="99" t="s">
        <v>202</v>
      </c>
      <c r="L284" s="93"/>
      <c r="M284" s="90">
        <f>M285</f>
        <v>100000</v>
      </c>
      <c r="N284" s="91">
        <f t="shared" si="16"/>
        <v>1.3885701734626856E-2</v>
      </c>
    </row>
    <row r="285" spans="1:14" ht="49.5" customHeight="1">
      <c r="A285" s="86" t="s">
        <v>214</v>
      </c>
      <c r="B285" s="86" t="s">
        <v>62</v>
      </c>
      <c r="C285" s="86" t="s">
        <v>215</v>
      </c>
      <c r="D285" s="86" t="s">
        <v>63</v>
      </c>
      <c r="E285" s="86">
        <v>30</v>
      </c>
      <c r="F285" s="94">
        <v>2</v>
      </c>
      <c r="G285" s="94">
        <v>6</v>
      </c>
      <c r="H285" s="94">
        <v>5</v>
      </c>
      <c r="I285" s="94">
        <v>5</v>
      </c>
      <c r="J285" s="94">
        <v>1</v>
      </c>
      <c r="K285" s="96" t="s">
        <v>202</v>
      </c>
      <c r="L285" s="93"/>
      <c r="M285" s="97">
        <v>100000</v>
      </c>
      <c r="N285" s="98">
        <f t="shared" si="16"/>
        <v>1.3885701734626856E-2</v>
      </c>
    </row>
    <row r="286" spans="1:14" ht="42">
      <c r="A286" s="86" t="s">
        <v>214</v>
      </c>
      <c r="B286" s="86" t="s">
        <v>62</v>
      </c>
      <c r="C286" s="86" t="s">
        <v>215</v>
      </c>
      <c r="D286" s="86" t="s">
        <v>63</v>
      </c>
      <c r="E286" s="86">
        <v>30</v>
      </c>
      <c r="F286" s="87">
        <v>2</v>
      </c>
      <c r="G286" s="87">
        <v>6</v>
      </c>
      <c r="H286" s="87">
        <v>5</v>
      </c>
      <c r="I286" s="87">
        <v>6</v>
      </c>
      <c r="J286" s="87"/>
      <c r="K286" s="99" t="s">
        <v>203</v>
      </c>
      <c r="L286" s="104">
        <f t="shared" ref="L286" si="19">L287+L288</f>
        <v>0</v>
      </c>
      <c r="M286" s="90">
        <f>M287+M288+M289</f>
        <v>500000</v>
      </c>
      <c r="N286" s="91">
        <f t="shared" si="16"/>
        <v>6.942850867313427E-2</v>
      </c>
    </row>
    <row r="287" spans="1:14" ht="42">
      <c r="A287" s="86" t="s">
        <v>214</v>
      </c>
      <c r="B287" s="86" t="s">
        <v>62</v>
      </c>
      <c r="C287" s="86" t="s">
        <v>215</v>
      </c>
      <c r="D287" s="86" t="s">
        <v>63</v>
      </c>
      <c r="E287" s="86">
        <v>30</v>
      </c>
      <c r="F287" s="94">
        <v>2</v>
      </c>
      <c r="G287" s="94">
        <v>6</v>
      </c>
      <c r="H287" s="94">
        <v>5</v>
      </c>
      <c r="I287" s="94">
        <v>6</v>
      </c>
      <c r="J287" s="94">
        <v>1</v>
      </c>
      <c r="K287" s="96" t="s">
        <v>203</v>
      </c>
      <c r="L287" s="93"/>
      <c r="M287" s="97">
        <v>300000</v>
      </c>
      <c r="N287" s="98">
        <f t="shared" si="16"/>
        <v>4.1657105203880565E-2</v>
      </c>
    </row>
    <row r="288" spans="1:14" ht="24.95" customHeight="1">
      <c r="A288" s="86" t="s">
        <v>214</v>
      </c>
      <c r="B288" s="86" t="s">
        <v>62</v>
      </c>
      <c r="C288" s="86" t="s">
        <v>215</v>
      </c>
      <c r="D288" s="86" t="s">
        <v>63</v>
      </c>
      <c r="E288" s="86">
        <v>30</v>
      </c>
      <c r="F288" s="94">
        <v>2</v>
      </c>
      <c r="G288" s="94">
        <v>6</v>
      </c>
      <c r="H288" s="94">
        <v>5</v>
      </c>
      <c r="I288" s="94">
        <v>7</v>
      </c>
      <c r="J288" s="94">
        <v>1</v>
      </c>
      <c r="K288" s="96" t="s">
        <v>267</v>
      </c>
      <c r="L288" s="93"/>
      <c r="M288" s="97">
        <v>100000</v>
      </c>
      <c r="N288" s="98">
        <f t="shared" si="16"/>
        <v>1.3885701734626856E-2</v>
      </c>
    </row>
    <row r="289" spans="1:14" ht="24.95" customHeight="1">
      <c r="A289" s="86"/>
      <c r="B289" s="86"/>
      <c r="C289" s="86"/>
      <c r="D289" s="86"/>
      <c r="E289" s="86"/>
      <c r="F289" s="94">
        <v>2</v>
      </c>
      <c r="G289" s="94">
        <v>6</v>
      </c>
      <c r="H289" s="94">
        <v>5</v>
      </c>
      <c r="I289" s="94">
        <v>8</v>
      </c>
      <c r="J289" s="94"/>
      <c r="K289" s="99" t="s">
        <v>284</v>
      </c>
      <c r="L289" s="93"/>
      <c r="M289" s="90">
        <f>M290</f>
        <v>100000</v>
      </c>
      <c r="N289" s="91">
        <f t="shared" si="16"/>
        <v>1.3885701734626856E-2</v>
      </c>
    </row>
    <row r="290" spans="1:14" ht="24.95" customHeight="1">
      <c r="A290" s="86"/>
      <c r="B290" s="86"/>
      <c r="C290" s="86"/>
      <c r="D290" s="86"/>
      <c r="E290" s="86"/>
      <c r="F290" s="94">
        <v>2</v>
      </c>
      <c r="G290" s="94">
        <v>6</v>
      </c>
      <c r="H290" s="94">
        <v>5</v>
      </c>
      <c r="I290" s="94">
        <v>8</v>
      </c>
      <c r="J290" s="94">
        <v>1</v>
      </c>
      <c r="K290" s="96" t="s">
        <v>284</v>
      </c>
      <c r="L290" s="93"/>
      <c r="M290" s="97">
        <v>100000</v>
      </c>
      <c r="N290" s="98">
        <f t="shared" si="16"/>
        <v>1.3885701734626856E-2</v>
      </c>
    </row>
    <row r="291" spans="1:14" ht="24.95" customHeight="1">
      <c r="A291" s="86"/>
      <c r="B291" s="86"/>
      <c r="C291" s="86"/>
      <c r="D291" s="86"/>
      <c r="E291" s="86"/>
      <c r="F291" s="94"/>
      <c r="G291" s="94"/>
      <c r="H291" s="94"/>
      <c r="I291" s="94"/>
      <c r="J291" s="94"/>
      <c r="K291" s="96"/>
      <c r="L291" s="93"/>
      <c r="M291" s="97"/>
      <c r="N291" s="98">
        <f t="shared" si="16"/>
        <v>0</v>
      </c>
    </row>
    <row r="292" spans="1:14" ht="21">
      <c r="A292" s="86" t="s">
        <v>214</v>
      </c>
      <c r="B292" s="86" t="s">
        <v>62</v>
      </c>
      <c r="C292" s="86" t="s">
        <v>215</v>
      </c>
      <c r="D292" s="86" t="s">
        <v>63</v>
      </c>
      <c r="E292" s="86">
        <v>30</v>
      </c>
      <c r="F292" s="87">
        <v>2</v>
      </c>
      <c r="G292" s="87">
        <v>6</v>
      </c>
      <c r="H292" s="87">
        <v>6</v>
      </c>
      <c r="I292" s="87"/>
      <c r="J292" s="87"/>
      <c r="K292" s="89" t="s">
        <v>209</v>
      </c>
      <c r="L292" s="104">
        <f t="shared" ref="L292" si="20">+L293</f>
        <v>0</v>
      </c>
      <c r="M292" s="90">
        <f>+M293</f>
        <v>500000</v>
      </c>
      <c r="N292" s="91">
        <f t="shared" si="16"/>
        <v>6.942850867313427E-2</v>
      </c>
    </row>
    <row r="293" spans="1:14" ht="24.95" customHeight="1">
      <c r="A293" s="86" t="s">
        <v>214</v>
      </c>
      <c r="B293" s="86" t="s">
        <v>62</v>
      </c>
      <c r="C293" s="86" t="s">
        <v>215</v>
      </c>
      <c r="D293" s="86" t="s">
        <v>63</v>
      </c>
      <c r="E293" s="86">
        <v>30</v>
      </c>
      <c r="F293" s="94">
        <v>2</v>
      </c>
      <c r="G293" s="94">
        <v>6</v>
      </c>
      <c r="H293" s="94">
        <v>6</v>
      </c>
      <c r="I293" s="94">
        <v>2</v>
      </c>
      <c r="J293" s="94">
        <v>1</v>
      </c>
      <c r="K293" s="96" t="s">
        <v>204</v>
      </c>
      <c r="L293" s="93"/>
      <c r="M293" s="97">
        <v>500000</v>
      </c>
      <c r="N293" s="98">
        <f t="shared" si="16"/>
        <v>6.942850867313427E-2</v>
      </c>
    </row>
    <row r="294" spans="1:14" ht="24.95" customHeight="1">
      <c r="A294" s="86"/>
      <c r="B294" s="86"/>
      <c r="C294" s="86"/>
      <c r="D294" s="86"/>
      <c r="E294" s="86"/>
      <c r="F294" s="94"/>
      <c r="G294" s="94"/>
      <c r="H294" s="94"/>
      <c r="I294" s="94"/>
      <c r="J294" s="94"/>
      <c r="K294" s="96"/>
      <c r="L294" s="93"/>
      <c r="M294" s="97"/>
      <c r="N294" s="98">
        <f t="shared" si="16"/>
        <v>0</v>
      </c>
    </row>
    <row r="295" spans="1:14" ht="24.95" customHeight="1">
      <c r="A295" s="86" t="s">
        <v>214</v>
      </c>
      <c r="B295" s="86" t="s">
        <v>62</v>
      </c>
      <c r="C295" s="86" t="s">
        <v>215</v>
      </c>
      <c r="D295" s="86" t="s">
        <v>63</v>
      </c>
      <c r="E295" s="86">
        <v>30</v>
      </c>
      <c r="F295" s="87">
        <v>2</v>
      </c>
      <c r="G295" s="87">
        <v>6</v>
      </c>
      <c r="H295" s="87">
        <v>8</v>
      </c>
      <c r="I295" s="87"/>
      <c r="J295" s="87"/>
      <c r="K295" s="89" t="s">
        <v>208</v>
      </c>
      <c r="L295" s="104">
        <f>L296+L297+L300</f>
        <v>0</v>
      </c>
      <c r="M295" s="90">
        <f>M296+M297</f>
        <v>500000</v>
      </c>
      <c r="N295" s="91">
        <f t="shared" si="16"/>
        <v>6.942850867313427E-2</v>
      </c>
    </row>
    <row r="296" spans="1:14" ht="24.95" customHeight="1">
      <c r="A296" s="86" t="s">
        <v>214</v>
      </c>
      <c r="B296" s="86" t="s">
        <v>62</v>
      </c>
      <c r="C296" s="86" t="s">
        <v>215</v>
      </c>
      <c r="D296" s="86" t="s">
        <v>63</v>
      </c>
      <c r="E296" s="86">
        <v>30</v>
      </c>
      <c r="F296" s="87">
        <v>2</v>
      </c>
      <c r="G296" s="87">
        <v>6</v>
      </c>
      <c r="H296" s="87">
        <v>8</v>
      </c>
      <c r="I296" s="87">
        <v>1</v>
      </c>
      <c r="J296" s="87"/>
      <c r="K296" s="99" t="s">
        <v>205</v>
      </c>
      <c r="L296" s="93"/>
      <c r="M296" s="90"/>
      <c r="N296" s="98">
        <f t="shared" si="16"/>
        <v>0</v>
      </c>
    </row>
    <row r="297" spans="1:14" ht="51.75" customHeight="1">
      <c r="A297" s="86" t="s">
        <v>214</v>
      </c>
      <c r="B297" s="86" t="s">
        <v>62</v>
      </c>
      <c r="C297" s="86" t="s">
        <v>215</v>
      </c>
      <c r="D297" s="86" t="s">
        <v>63</v>
      </c>
      <c r="E297" s="86">
        <v>30</v>
      </c>
      <c r="F297" s="87">
        <v>2</v>
      </c>
      <c r="G297" s="87">
        <v>6</v>
      </c>
      <c r="H297" s="87">
        <v>8</v>
      </c>
      <c r="I297" s="87">
        <v>3</v>
      </c>
      <c r="J297" s="87"/>
      <c r="K297" s="99" t="s">
        <v>206</v>
      </c>
      <c r="L297" s="104">
        <f>L298+CT300</f>
        <v>0</v>
      </c>
      <c r="M297" s="90">
        <f>M298+CU300</f>
        <v>500000</v>
      </c>
      <c r="N297" s="91">
        <f t="shared" si="16"/>
        <v>6.942850867313427E-2</v>
      </c>
    </row>
    <row r="298" spans="1:14" ht="31.5" customHeight="1">
      <c r="A298" s="86" t="s">
        <v>214</v>
      </c>
      <c r="B298" s="86" t="s">
        <v>62</v>
      </c>
      <c r="C298" s="86" t="s">
        <v>215</v>
      </c>
      <c r="D298" s="86" t="s">
        <v>63</v>
      </c>
      <c r="E298" s="86">
        <v>30</v>
      </c>
      <c r="F298" s="94">
        <v>2</v>
      </c>
      <c r="G298" s="94">
        <v>6</v>
      </c>
      <c r="H298" s="94">
        <v>8</v>
      </c>
      <c r="I298" s="94">
        <v>3</v>
      </c>
      <c r="J298" s="94">
        <v>1</v>
      </c>
      <c r="K298" s="96" t="s">
        <v>207</v>
      </c>
      <c r="L298" s="93"/>
      <c r="M298" s="97">
        <v>500000</v>
      </c>
      <c r="N298" s="98">
        <f t="shared" si="16"/>
        <v>6.942850867313427E-2</v>
      </c>
    </row>
    <row r="299" spans="1:14" ht="24.95" customHeight="1">
      <c r="A299" s="86"/>
      <c r="B299" s="86"/>
      <c r="C299" s="86"/>
      <c r="D299" s="86"/>
      <c r="E299" s="86"/>
      <c r="F299" s="101"/>
      <c r="G299" s="101"/>
      <c r="H299" s="101"/>
      <c r="I299" s="101"/>
      <c r="J299" s="101"/>
      <c r="K299" s="102"/>
      <c r="L299" s="93"/>
      <c r="M299" s="103"/>
      <c r="N299" s="98">
        <f t="shared" si="16"/>
        <v>0</v>
      </c>
    </row>
    <row r="300" spans="1:14" ht="42">
      <c r="A300" s="86" t="s">
        <v>214</v>
      </c>
      <c r="B300" s="86" t="s">
        <v>62</v>
      </c>
      <c r="C300" s="86" t="s">
        <v>215</v>
      </c>
      <c r="D300" s="86" t="s">
        <v>63</v>
      </c>
      <c r="E300" s="86">
        <v>30</v>
      </c>
      <c r="F300" s="87">
        <v>2</v>
      </c>
      <c r="G300" s="87">
        <v>6</v>
      </c>
      <c r="H300" s="87">
        <v>9</v>
      </c>
      <c r="I300" s="87"/>
      <c r="J300" s="94"/>
      <c r="K300" s="89" t="s">
        <v>316</v>
      </c>
      <c r="L300" s="93"/>
      <c r="M300" s="90">
        <f>M301+M303</f>
        <v>250000</v>
      </c>
      <c r="N300" s="91">
        <f t="shared" si="16"/>
        <v>3.4714254336567135E-2</v>
      </c>
    </row>
    <row r="301" spans="1:14" ht="45" customHeight="1">
      <c r="A301" s="86" t="s">
        <v>214</v>
      </c>
      <c r="B301" s="86" t="s">
        <v>62</v>
      </c>
      <c r="C301" s="86" t="s">
        <v>215</v>
      </c>
      <c r="D301" s="86" t="s">
        <v>63</v>
      </c>
      <c r="E301" s="86">
        <v>30</v>
      </c>
      <c r="F301" s="94">
        <v>2</v>
      </c>
      <c r="G301" s="94">
        <v>6</v>
      </c>
      <c r="H301" s="94">
        <v>9</v>
      </c>
      <c r="I301" s="94">
        <v>6</v>
      </c>
      <c r="J301" s="94"/>
      <c r="K301" s="99" t="s">
        <v>246</v>
      </c>
      <c r="L301" s="104">
        <f t="shared" ref="L301" si="21">L302</f>
        <v>0</v>
      </c>
      <c r="M301" s="90">
        <f>M302</f>
        <v>150000</v>
      </c>
      <c r="N301" s="91">
        <f t="shared" si="16"/>
        <v>2.0828552601940283E-2</v>
      </c>
    </row>
    <row r="302" spans="1:14" ht="45.75" customHeight="1">
      <c r="A302" s="86" t="s">
        <v>214</v>
      </c>
      <c r="B302" s="86" t="s">
        <v>62</v>
      </c>
      <c r="C302" s="86" t="s">
        <v>215</v>
      </c>
      <c r="D302" s="86" t="s">
        <v>63</v>
      </c>
      <c r="E302" s="86">
        <v>30</v>
      </c>
      <c r="F302" s="94">
        <v>2</v>
      </c>
      <c r="G302" s="94">
        <v>6</v>
      </c>
      <c r="H302" s="94">
        <v>9</v>
      </c>
      <c r="I302" s="94">
        <v>6</v>
      </c>
      <c r="J302" s="94">
        <v>1</v>
      </c>
      <c r="K302" s="96" t="s">
        <v>246</v>
      </c>
      <c r="L302" s="93"/>
      <c r="M302" s="97">
        <v>150000</v>
      </c>
      <c r="N302" s="98">
        <f t="shared" si="16"/>
        <v>2.0828552601940283E-2</v>
      </c>
    </row>
    <row r="303" spans="1:14" ht="24.95" customHeight="1">
      <c r="A303" s="86" t="s">
        <v>214</v>
      </c>
      <c r="B303" s="86" t="s">
        <v>62</v>
      </c>
      <c r="C303" s="86" t="s">
        <v>215</v>
      </c>
      <c r="D303" s="86" t="s">
        <v>63</v>
      </c>
      <c r="E303" s="86">
        <v>30</v>
      </c>
      <c r="F303" s="94"/>
      <c r="G303" s="94"/>
      <c r="H303" s="94"/>
      <c r="I303" s="94"/>
      <c r="J303" s="94"/>
      <c r="K303" s="99" t="s">
        <v>263</v>
      </c>
      <c r="L303" s="93"/>
      <c r="M303" s="90">
        <f>M304</f>
        <v>100000</v>
      </c>
      <c r="N303" s="91">
        <f t="shared" si="16"/>
        <v>1.3885701734626856E-2</v>
      </c>
    </row>
    <row r="304" spans="1:14" ht="24.95" customHeight="1">
      <c r="A304" s="86" t="s">
        <v>214</v>
      </c>
      <c r="B304" s="86" t="s">
        <v>62</v>
      </c>
      <c r="C304" s="86" t="s">
        <v>215</v>
      </c>
      <c r="D304" s="86" t="s">
        <v>63</v>
      </c>
      <c r="E304" s="86">
        <v>30</v>
      </c>
      <c r="F304" s="94">
        <v>2</v>
      </c>
      <c r="G304" s="94">
        <v>6</v>
      </c>
      <c r="H304" s="94">
        <v>9</v>
      </c>
      <c r="I304" s="94">
        <v>9</v>
      </c>
      <c r="J304" s="94">
        <v>1</v>
      </c>
      <c r="K304" s="120" t="s">
        <v>263</v>
      </c>
      <c r="L304" s="117"/>
      <c r="M304" s="97">
        <v>100000</v>
      </c>
      <c r="N304" s="98">
        <f t="shared" si="16"/>
        <v>1.3885701734626856E-2</v>
      </c>
    </row>
    <row r="305" spans="1:14" ht="24.95" customHeight="1">
      <c r="A305" s="86"/>
      <c r="B305" s="86"/>
      <c r="C305" s="86"/>
      <c r="D305" s="86"/>
      <c r="E305" s="86"/>
      <c r="F305" s="101"/>
      <c r="G305" s="101"/>
      <c r="H305" s="101"/>
      <c r="I305" s="101"/>
      <c r="J305" s="101"/>
      <c r="K305" s="102"/>
      <c r="L305" s="93"/>
      <c r="M305" s="103"/>
      <c r="N305" s="124"/>
    </row>
    <row r="306" spans="1:14" ht="24.95" customHeight="1">
      <c r="A306" s="86"/>
      <c r="B306" s="86"/>
      <c r="C306" s="86"/>
      <c r="D306" s="86"/>
      <c r="E306" s="86"/>
      <c r="F306" s="125"/>
      <c r="G306" s="125"/>
      <c r="H306" s="125"/>
      <c r="I306" s="125"/>
      <c r="J306" s="125"/>
      <c r="K306" s="126" t="s">
        <v>213</v>
      </c>
      <c r="L306" s="104" t="e">
        <f>+#REF!+L253+L239+L153+L54+L21</f>
        <v>#REF!</v>
      </c>
      <c r="M306" s="90">
        <f>+M253+M239+M153+M54+M21</f>
        <v>720165260</v>
      </c>
      <c r="N306" s="124"/>
    </row>
    <row r="307" spans="1:14" ht="24.95" customHeight="1">
      <c r="A307" s="127"/>
      <c r="B307" s="127"/>
      <c r="C307" s="127"/>
      <c r="D307" s="127"/>
      <c r="E307" s="127"/>
      <c r="F307" s="75"/>
      <c r="G307" s="75"/>
      <c r="H307" s="75"/>
      <c r="I307" s="75"/>
      <c r="J307" s="75"/>
      <c r="K307" s="75"/>
      <c r="L307" s="93"/>
      <c r="M307" s="75"/>
      <c r="N307" s="75"/>
    </row>
    <row r="308" spans="1:14" ht="24.95" customHeight="1">
      <c r="L308" s="61"/>
      <c r="N308" s="55"/>
    </row>
    <row r="309" spans="1:14" ht="24.95" customHeight="1">
      <c r="A309" s="55"/>
      <c r="L309" s="61"/>
    </row>
    <row r="310" spans="1:14" ht="24.95" customHeight="1">
      <c r="K310" s="62"/>
      <c r="L310" s="61"/>
    </row>
    <row r="311" spans="1:14" ht="24.95" customHeight="1">
      <c r="B311" s="2"/>
      <c r="C311" s="57"/>
      <c r="D311" s="58"/>
      <c r="E311" s="59"/>
      <c r="F311" s="3"/>
      <c r="G311" s="1"/>
      <c r="J311" s="3"/>
      <c r="K311" s="1"/>
      <c r="L311" s="1"/>
    </row>
    <row r="312" spans="1:14" ht="24.95" customHeight="1">
      <c r="C312" s="248" t="s">
        <v>318</v>
      </c>
      <c r="D312" s="248"/>
      <c r="E312" s="248"/>
      <c r="F312" s="248"/>
      <c r="G312" s="248"/>
      <c r="H312" s="248"/>
      <c r="I312" s="128"/>
      <c r="J312" s="242" t="s">
        <v>337</v>
      </c>
      <c r="K312" s="242"/>
      <c r="L312" s="242"/>
      <c r="M312" s="242"/>
    </row>
    <row r="313" spans="1:14" ht="24.95" customHeight="1">
      <c r="C313" s="60"/>
      <c r="D313" s="75"/>
      <c r="E313" s="75"/>
      <c r="F313" s="75"/>
      <c r="G313" s="75"/>
      <c r="H313" s="75"/>
      <c r="I313" s="63"/>
      <c r="J313" s="64"/>
      <c r="K313" s="64"/>
      <c r="L313" s="64"/>
      <c r="M313" s="64"/>
    </row>
    <row r="314" spans="1:14" ht="24.95" customHeight="1">
      <c r="C314" s="131" t="s">
        <v>334</v>
      </c>
      <c r="D314" s="132"/>
      <c r="E314" s="132"/>
      <c r="F314" s="132"/>
      <c r="G314" s="93"/>
      <c r="H314" s="93"/>
      <c r="I314" s="69"/>
      <c r="J314" s="245" t="s">
        <v>332</v>
      </c>
      <c r="K314" s="245"/>
      <c r="L314" s="245"/>
      <c r="M314" s="245"/>
    </row>
    <row r="315" spans="1:14" ht="24.95" customHeight="1">
      <c r="C315" s="240" t="s">
        <v>333</v>
      </c>
      <c r="D315" s="240"/>
      <c r="E315" s="240"/>
      <c r="F315" s="240"/>
      <c r="G315" s="240"/>
      <c r="H315" s="240"/>
      <c r="I315" s="129"/>
      <c r="J315" s="246" t="s">
        <v>319</v>
      </c>
      <c r="K315" s="246"/>
      <c r="L315" s="246"/>
      <c r="M315" s="246"/>
    </row>
    <row r="316" spans="1:14" ht="24.95" customHeight="1">
      <c r="C316" s="241" t="s">
        <v>335</v>
      </c>
      <c r="D316" s="241"/>
      <c r="E316" s="241"/>
      <c r="F316" s="241"/>
      <c r="G316" s="241"/>
      <c r="H316" s="241"/>
      <c r="I316" s="65"/>
      <c r="J316" s="247" t="s">
        <v>320</v>
      </c>
      <c r="K316" s="247"/>
      <c r="L316" s="247"/>
      <c r="M316" s="247"/>
    </row>
    <row r="317" spans="1:14" ht="24.95" customHeight="1">
      <c r="C317" s="1"/>
      <c r="D317" s="65"/>
      <c r="E317" s="65"/>
      <c r="F317" s="66"/>
      <c r="G317" s="67"/>
      <c r="H317" s="75"/>
      <c r="I317" s="241"/>
      <c r="J317" s="241"/>
      <c r="K317" s="241"/>
      <c r="L317" s="241"/>
      <c r="M317" s="75"/>
    </row>
    <row r="318" spans="1:14" ht="24.95" customHeight="1">
      <c r="C318" s="2"/>
      <c r="D318" s="75"/>
      <c r="E318" s="75"/>
      <c r="F318" s="75"/>
      <c r="G318" s="75"/>
      <c r="H318" s="130"/>
      <c r="I318" s="65"/>
      <c r="J318" s="65"/>
      <c r="K318" s="66"/>
      <c r="L318" s="67"/>
      <c r="M318" s="75"/>
    </row>
    <row r="319" spans="1:14" ht="24.95" customHeight="1">
      <c r="C319" s="2"/>
      <c r="D319" s="75"/>
      <c r="E319" s="75"/>
      <c r="F319" s="75"/>
      <c r="G319" s="75"/>
      <c r="H319" s="130"/>
      <c r="I319" s="63"/>
      <c r="J319" s="63"/>
      <c r="K319" s="68"/>
      <c r="L319" s="130"/>
      <c r="M319" s="75"/>
    </row>
    <row r="320" spans="1:14" ht="24.95" customHeight="1">
      <c r="C320" s="2"/>
      <c r="D320" s="75"/>
      <c r="E320" s="75"/>
      <c r="F320" s="75"/>
      <c r="G320" s="75"/>
      <c r="H320" s="130"/>
      <c r="I320" s="63"/>
      <c r="J320" s="63"/>
      <c r="K320" s="68"/>
      <c r="L320" s="130"/>
      <c r="M320" s="75"/>
    </row>
    <row r="321" spans="3:13" ht="24.95" customHeight="1">
      <c r="C321" s="2"/>
      <c r="D321" s="75"/>
      <c r="E321" s="75"/>
      <c r="F321" s="75"/>
      <c r="G321" s="75"/>
      <c r="H321" s="130"/>
      <c r="I321" s="69"/>
      <c r="J321" s="65"/>
      <c r="K321" s="66"/>
      <c r="L321" s="130"/>
      <c r="M321" s="75"/>
    </row>
    <row r="322" spans="3:13" ht="24.95" customHeight="1">
      <c r="C322" s="2"/>
      <c r="D322" s="75"/>
      <c r="E322" s="75"/>
      <c r="F322" s="75"/>
      <c r="G322" s="75"/>
      <c r="H322" s="130"/>
      <c r="I322" s="64"/>
      <c r="J322" s="75"/>
      <c r="K322" s="63"/>
      <c r="L322" s="68"/>
      <c r="M322" s="75"/>
    </row>
    <row r="323" spans="3:13" ht="24.95" customHeight="1">
      <c r="C323" s="2"/>
      <c r="D323" s="75"/>
      <c r="E323" s="64"/>
      <c r="F323" s="64"/>
      <c r="G323" s="64"/>
      <c r="H323" s="242" t="s">
        <v>321</v>
      </c>
      <c r="I323" s="242"/>
      <c r="J323" s="242"/>
      <c r="K323" s="64"/>
      <c r="L323" s="68"/>
      <c r="M323" s="75"/>
    </row>
    <row r="324" spans="3:13" ht="24.95" customHeight="1">
      <c r="C324" s="2"/>
      <c r="D324" s="75"/>
      <c r="E324" s="93"/>
      <c r="F324" s="93"/>
      <c r="G324" s="93"/>
      <c r="H324" s="93"/>
      <c r="I324" s="65"/>
      <c r="J324" s="93"/>
      <c r="K324" s="65"/>
      <c r="L324" s="66"/>
      <c r="M324" s="75"/>
    </row>
    <row r="325" spans="3:13" ht="24.95" customHeight="1">
      <c r="C325" s="2"/>
      <c r="D325" s="127"/>
      <c r="E325" s="79"/>
      <c r="F325" s="79" t="s">
        <v>336</v>
      </c>
      <c r="G325" s="79"/>
      <c r="H325" s="79"/>
      <c r="I325" s="133"/>
      <c r="J325" s="93"/>
      <c r="K325" s="134"/>
      <c r="L325" s="70"/>
      <c r="M325" s="75"/>
    </row>
    <row r="326" spans="3:13" ht="24.95" customHeight="1">
      <c r="C326" s="2"/>
      <c r="D326" s="127"/>
      <c r="E326" s="127"/>
      <c r="F326" s="127"/>
      <c r="G326" s="127"/>
      <c r="H326" s="127"/>
      <c r="I326" s="65" t="s">
        <v>322</v>
      </c>
      <c r="J326" s="75"/>
      <c r="K326" s="72"/>
      <c r="L326" s="71"/>
      <c r="M326" s="75"/>
    </row>
    <row r="327" spans="3:13" ht="24.95" customHeight="1">
      <c r="C327" s="2"/>
      <c r="D327" s="127"/>
      <c r="E327" s="127"/>
      <c r="F327" s="127"/>
      <c r="G327" s="127"/>
      <c r="H327" s="127"/>
      <c r="I327" s="72" t="s">
        <v>323</v>
      </c>
      <c r="J327" s="75"/>
      <c r="K327" s="75"/>
      <c r="L327" s="75"/>
      <c r="M327" s="75"/>
    </row>
    <row r="328" spans="3:13" ht="24.95" customHeight="1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</row>
    <row r="329" spans="3:13" ht="24.95" customHeight="1">
      <c r="C329" s="2"/>
      <c r="D329" s="2"/>
      <c r="E329" s="2"/>
      <c r="F329" s="2"/>
      <c r="G329" s="2"/>
      <c r="H329" s="2"/>
      <c r="I329" s="2"/>
      <c r="J329" s="2"/>
      <c r="K329" s="5"/>
      <c r="L329" s="1"/>
      <c r="M329" s="1"/>
    </row>
    <row r="330" spans="3:13" ht="24.95" customHeight="1">
      <c r="C330" s="2"/>
      <c r="D330" s="2"/>
      <c r="E330" s="2"/>
      <c r="F330" s="2"/>
      <c r="G330" s="2"/>
      <c r="H330" s="2"/>
      <c r="I330" s="2"/>
      <c r="J330" s="2"/>
      <c r="K330" s="5"/>
      <c r="L330" s="1"/>
      <c r="M330" s="1"/>
    </row>
    <row r="331" spans="3:13" ht="24.95" customHeight="1">
      <c r="C331" s="2"/>
      <c r="D331" s="2"/>
      <c r="E331" s="2"/>
      <c r="F331" s="2"/>
      <c r="G331" s="2"/>
      <c r="H331" s="2"/>
      <c r="I331" s="2"/>
      <c r="J331" s="2"/>
      <c r="K331" s="5"/>
      <c r="L331" s="1"/>
      <c r="M331" s="1"/>
    </row>
  </sheetData>
  <mergeCells count="26">
    <mergeCell ref="A10:L10"/>
    <mergeCell ref="C19:C20"/>
    <mergeCell ref="L19:L20"/>
    <mergeCell ref="F19:F20"/>
    <mergeCell ref="N19:N20"/>
    <mergeCell ref="A19:A20"/>
    <mergeCell ref="B19:B20"/>
    <mergeCell ref="D19:D20"/>
    <mergeCell ref="E19:E20"/>
    <mergeCell ref="K19:K20"/>
    <mergeCell ref="M19:M20"/>
    <mergeCell ref="J19:J20"/>
    <mergeCell ref="G19:G20"/>
    <mergeCell ref="H19:H20"/>
    <mergeCell ref="I19:I20"/>
    <mergeCell ref="A12:N12"/>
    <mergeCell ref="J314:M314"/>
    <mergeCell ref="J315:M315"/>
    <mergeCell ref="J316:M316"/>
    <mergeCell ref="J312:M312"/>
    <mergeCell ref="C312:H312"/>
    <mergeCell ref="C315:H315"/>
    <mergeCell ref="C316:H316"/>
    <mergeCell ref="H323:J323"/>
    <mergeCell ref="I317:L317"/>
    <mergeCell ref="A14:J14"/>
  </mergeCells>
  <pageMargins left="0.70866141732283472" right="0.70866141732283472" top="0.74803149606299213" bottom="0.74803149606299213" header="0.31496062992125984" footer="0.31496062992125984"/>
  <pageSetup paperSize="5" scale="35" orientation="portrait" r:id="rId1"/>
  <headerFooter>
    <oddHeader>&amp;C&amp;N&amp;P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topLeftCell="A33" workbookViewId="0">
      <selection activeCell="L35" sqref="L35"/>
    </sheetView>
  </sheetViews>
  <sheetFormatPr baseColWidth="10" defaultColWidth="11.42578125" defaultRowHeight="12.75"/>
  <cols>
    <col min="2" max="2" width="15.140625" customWidth="1"/>
    <col min="11" max="11" width="23" customWidth="1"/>
    <col min="12" max="12" width="30.28515625" customWidth="1"/>
  </cols>
  <sheetData>
    <row r="1" ht="6.75" customHeight="1"/>
    <row r="2" ht="6.75" customHeight="1"/>
    <row r="3" ht="6.75" customHeight="1"/>
    <row r="4" ht="6.75" customHeight="1"/>
    <row r="5" ht="6.75" customHeight="1"/>
    <row r="6" ht="6.75" customHeight="1"/>
    <row r="7" ht="6.75" customHeight="1"/>
    <row r="8" ht="6.75" customHeight="1"/>
    <row r="9" ht="6.75" customHeight="1"/>
    <row r="10" ht="6.75" customHeight="1"/>
    <row r="11" ht="6.75" customHeight="1"/>
    <row r="12" ht="6.75" customHeight="1"/>
    <row r="13" ht="6.75" customHeight="1"/>
    <row r="14" ht="6.75" customHeight="1"/>
    <row r="15" ht="6.75" customHeight="1"/>
    <row r="16" ht="6.75" customHeight="1"/>
    <row r="17" spans="1:12" ht="6.75" customHeight="1"/>
    <row r="18" spans="1:12" ht="6.75" customHeight="1"/>
    <row r="19" spans="1:12" ht="6.75" customHeight="1"/>
    <row r="20" spans="1:12" ht="8.25" customHeight="1"/>
    <row r="21" spans="1:12" ht="8.25" customHeight="1"/>
    <row r="22" spans="1:12" ht="8.25" customHeight="1"/>
    <row r="23" spans="1:12" ht="8.25" customHeight="1"/>
    <row r="24" spans="1:12" ht="21" customHeight="1">
      <c r="A24" s="262" t="s">
        <v>60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</row>
    <row r="25" spans="1:12" ht="21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2" ht="2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0" t="s">
        <v>53</v>
      </c>
      <c r="L26" s="31"/>
    </row>
    <row r="28" spans="1:12" ht="16.5" customHeight="1">
      <c r="A28" s="164" t="s">
        <v>58</v>
      </c>
      <c r="B28" s="164"/>
      <c r="C28" s="165">
        <v>5135</v>
      </c>
      <c r="D28" s="165"/>
      <c r="E28" s="2"/>
      <c r="F28" s="138" t="s">
        <v>37</v>
      </c>
      <c r="G28" s="138"/>
      <c r="H28" s="139" t="s">
        <v>227</v>
      </c>
      <c r="I28" s="139"/>
      <c r="J28" s="139"/>
      <c r="K28" s="139"/>
      <c r="L28" s="139"/>
    </row>
    <row r="29" spans="1:12" ht="19.5" customHeight="1">
      <c r="A29" s="26" t="s">
        <v>51</v>
      </c>
      <c r="B29" s="26"/>
      <c r="C29" s="166" t="s">
        <v>63</v>
      </c>
      <c r="D29" s="166"/>
      <c r="F29" s="138" t="s">
        <v>37</v>
      </c>
      <c r="G29" s="138"/>
      <c r="H29" s="139" t="s">
        <v>227</v>
      </c>
      <c r="I29" s="139"/>
      <c r="J29" s="139"/>
      <c r="K29" s="139"/>
      <c r="L29" s="139"/>
    </row>
    <row r="31" spans="1:12" ht="9" customHeight="1"/>
    <row r="33" spans="1:13" ht="20.25" customHeight="1">
      <c r="A33" s="263" t="s">
        <v>44</v>
      </c>
      <c r="B33" s="264"/>
      <c r="C33" s="264"/>
      <c r="D33" s="264"/>
      <c r="E33" s="264"/>
      <c r="F33" s="263" t="s">
        <v>45</v>
      </c>
      <c r="G33" s="264"/>
      <c r="H33" s="265"/>
      <c r="I33" s="269" t="s">
        <v>6</v>
      </c>
      <c r="J33" s="269" t="s">
        <v>46</v>
      </c>
      <c r="K33" s="271" t="s">
        <v>59</v>
      </c>
      <c r="L33" s="271" t="s">
        <v>50</v>
      </c>
      <c r="M33" s="6"/>
    </row>
    <row r="34" spans="1:13" ht="18" customHeight="1">
      <c r="A34" s="36" t="s">
        <v>38</v>
      </c>
      <c r="B34" s="36" t="s">
        <v>39</v>
      </c>
      <c r="C34" s="36" t="s">
        <v>40</v>
      </c>
      <c r="D34" s="36" t="s">
        <v>41</v>
      </c>
      <c r="E34" s="37" t="s">
        <v>42</v>
      </c>
      <c r="F34" s="266"/>
      <c r="G34" s="267"/>
      <c r="H34" s="268"/>
      <c r="I34" s="270"/>
      <c r="J34" s="270"/>
      <c r="K34" s="272"/>
      <c r="L34" s="272"/>
    </row>
    <row r="35" spans="1:13" ht="30" customHeight="1">
      <c r="A35" s="35">
        <v>1</v>
      </c>
      <c r="B35" s="35">
        <v>4</v>
      </c>
      <c r="C35" s="35">
        <v>1</v>
      </c>
      <c r="D35" s="35">
        <v>2</v>
      </c>
      <c r="E35" s="38" t="s">
        <v>62</v>
      </c>
      <c r="F35" s="257" t="s">
        <v>222</v>
      </c>
      <c r="G35" s="258"/>
      <c r="H35" s="259"/>
      <c r="I35" s="38" t="s">
        <v>223</v>
      </c>
      <c r="J35" s="35">
        <v>10</v>
      </c>
      <c r="K35" s="35">
        <v>100</v>
      </c>
      <c r="L35" s="34">
        <v>59100260</v>
      </c>
    </row>
    <row r="36" spans="1:13" ht="30" customHeight="1">
      <c r="A36" s="35">
        <v>1</v>
      </c>
      <c r="B36" s="35">
        <v>5</v>
      </c>
      <c r="C36" s="35">
        <v>1</v>
      </c>
      <c r="D36" s="35">
        <v>2</v>
      </c>
      <c r="E36" s="35">
        <v>99</v>
      </c>
      <c r="F36" s="257" t="s">
        <v>224</v>
      </c>
      <c r="G36" s="258"/>
      <c r="H36" s="259"/>
      <c r="I36" s="35">
        <v>9995</v>
      </c>
      <c r="J36" s="35">
        <v>30</v>
      </c>
      <c r="K36" s="35">
        <v>102</v>
      </c>
      <c r="L36" s="34">
        <v>547006268</v>
      </c>
    </row>
    <row r="37" spans="1:13" ht="30" customHeight="1">
      <c r="A37" s="35"/>
      <c r="B37" s="35"/>
      <c r="C37" s="35"/>
      <c r="D37" s="35"/>
      <c r="E37" s="35"/>
      <c r="F37" s="257"/>
      <c r="G37" s="258"/>
      <c r="H37" s="259"/>
      <c r="I37" s="35"/>
      <c r="J37" s="35"/>
      <c r="K37" s="35"/>
      <c r="L37" s="34"/>
    </row>
    <row r="38" spans="1:13" ht="30" customHeight="1">
      <c r="A38" s="35"/>
      <c r="B38" s="35"/>
      <c r="C38" s="35"/>
      <c r="D38" s="35"/>
      <c r="E38" s="35"/>
      <c r="F38" s="257"/>
      <c r="G38" s="258"/>
      <c r="H38" s="259"/>
      <c r="I38" s="35"/>
      <c r="J38" s="35"/>
      <c r="K38" s="35"/>
      <c r="L38" s="34"/>
    </row>
    <row r="39" spans="1:13" ht="30" customHeight="1">
      <c r="A39" s="35"/>
      <c r="B39" s="35"/>
      <c r="C39" s="35"/>
      <c r="D39" s="35"/>
      <c r="E39" s="35"/>
      <c r="F39" s="257"/>
      <c r="G39" s="258"/>
      <c r="H39" s="259"/>
      <c r="I39" s="35"/>
      <c r="J39" s="35"/>
      <c r="K39" s="35"/>
      <c r="L39" s="34"/>
    </row>
    <row r="40" spans="1:13" ht="30" customHeight="1">
      <c r="A40" s="35"/>
      <c r="B40" s="35"/>
      <c r="C40" s="35"/>
      <c r="D40" s="35"/>
      <c r="E40" s="35"/>
      <c r="F40" s="257"/>
      <c r="G40" s="258"/>
      <c r="H40" s="259"/>
      <c r="I40" s="35"/>
      <c r="J40" s="35"/>
      <c r="K40" s="35"/>
      <c r="L40" s="34"/>
    </row>
    <row r="41" spans="1:13" ht="30" customHeight="1">
      <c r="A41" s="35"/>
      <c r="B41" s="35"/>
      <c r="C41" s="35"/>
      <c r="D41" s="35"/>
      <c r="E41" s="35"/>
      <c r="F41" s="257"/>
      <c r="G41" s="258"/>
      <c r="H41" s="259"/>
      <c r="I41" s="35"/>
      <c r="J41" s="35"/>
      <c r="K41" s="35"/>
      <c r="L41" s="34"/>
    </row>
    <row r="42" spans="1:13" ht="30" customHeight="1">
      <c r="A42" s="35"/>
      <c r="B42" s="35"/>
      <c r="C42" s="35"/>
      <c r="D42" s="35"/>
      <c r="E42" s="35"/>
      <c r="F42" s="257"/>
      <c r="G42" s="258"/>
      <c r="H42" s="259"/>
      <c r="I42" s="35"/>
      <c r="J42" s="35"/>
      <c r="K42" s="35"/>
      <c r="L42" s="34"/>
    </row>
    <row r="43" spans="1:13" ht="30" customHeight="1">
      <c r="A43" s="35"/>
      <c r="B43" s="35"/>
      <c r="C43" s="35"/>
      <c r="D43" s="35"/>
      <c r="E43" s="35"/>
      <c r="F43" s="257"/>
      <c r="G43" s="258"/>
      <c r="H43" s="259"/>
      <c r="I43" s="35"/>
      <c r="J43" s="35"/>
      <c r="K43" s="35"/>
      <c r="L43" s="34"/>
    </row>
    <row r="44" spans="1:13" ht="30" customHeight="1">
      <c r="A44" s="35"/>
      <c r="B44" s="35"/>
      <c r="C44" s="35"/>
      <c r="D44" s="35"/>
      <c r="E44" s="35"/>
      <c r="F44" s="257"/>
      <c r="G44" s="258"/>
      <c r="H44" s="259"/>
      <c r="I44" s="35"/>
      <c r="J44" s="35"/>
      <c r="K44" s="35"/>
      <c r="L44" s="34"/>
    </row>
    <row r="47" spans="1:13">
      <c r="A47" s="260" t="s">
        <v>48</v>
      </c>
      <c r="B47" s="260"/>
      <c r="C47" s="16"/>
      <c r="D47" s="16"/>
      <c r="E47" s="16"/>
      <c r="F47" s="23"/>
      <c r="G47" s="261" t="s">
        <v>49</v>
      </c>
      <c r="H47" s="261"/>
      <c r="I47" s="261"/>
      <c r="J47" s="16"/>
      <c r="K47" s="16"/>
      <c r="L47" s="16"/>
    </row>
    <row r="48" spans="1:13">
      <c r="A48" s="24"/>
      <c r="B48" s="24"/>
      <c r="C48" s="4"/>
      <c r="D48" s="4"/>
      <c r="E48" s="4"/>
      <c r="F48" s="3"/>
      <c r="G48" s="25"/>
      <c r="H48" s="25"/>
      <c r="I48" s="25"/>
      <c r="J48" s="4"/>
      <c r="K48" s="4"/>
      <c r="L48" s="4"/>
    </row>
    <row r="50" spans="1:13" s="29" customFormat="1" ht="20.25" customHeight="1">
      <c r="A50" s="20" t="s">
        <v>52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8"/>
      <c r="M50" s="19"/>
    </row>
  </sheetData>
  <mergeCells count="26">
    <mergeCell ref="A47:B47"/>
    <mergeCell ref="G47:I47"/>
    <mergeCell ref="A24:L24"/>
    <mergeCell ref="A33:E33"/>
    <mergeCell ref="H28:L28"/>
    <mergeCell ref="F33:H34"/>
    <mergeCell ref="I33:I34"/>
    <mergeCell ref="J33:J34"/>
    <mergeCell ref="K33:K34"/>
    <mergeCell ref="L33:L34"/>
    <mergeCell ref="A28:B28"/>
    <mergeCell ref="C28:D28"/>
    <mergeCell ref="F28:G28"/>
    <mergeCell ref="C29:D29"/>
    <mergeCell ref="F29:G29"/>
    <mergeCell ref="H29:L29"/>
    <mergeCell ref="F35:H35"/>
    <mergeCell ref="F36:H36"/>
    <mergeCell ref="F37:H37"/>
    <mergeCell ref="F38:H38"/>
    <mergeCell ref="F44:H44"/>
    <mergeCell ref="F39:H39"/>
    <mergeCell ref="F40:H40"/>
    <mergeCell ref="F41:H41"/>
    <mergeCell ref="F42:H42"/>
    <mergeCell ref="F43:H4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opLeftCell="A13" zoomScale="80" zoomScaleNormal="80" workbookViewId="0">
      <selection activeCell="E17" sqref="E17"/>
    </sheetView>
  </sheetViews>
  <sheetFormatPr baseColWidth="10" defaultColWidth="11.42578125" defaultRowHeight="12.75"/>
  <cols>
    <col min="1" max="1" width="64.85546875" style="1" customWidth="1"/>
    <col min="2" max="2" width="30.42578125" style="1" customWidth="1"/>
    <col min="3" max="3" width="2.7109375" style="5" hidden="1" customWidth="1"/>
    <col min="4" max="4" width="17.85546875" style="1" bestFit="1" customWidth="1"/>
    <col min="5" max="16384" width="11.42578125" style="1"/>
  </cols>
  <sheetData>
    <row r="1" spans="1:4" ht="6.75" customHeight="1">
      <c r="A1" s="3"/>
      <c r="B1" s="3"/>
    </row>
    <row r="2" spans="1:4" ht="6.75" customHeight="1">
      <c r="A2" s="3"/>
      <c r="B2" s="3"/>
    </row>
    <row r="3" spans="1:4" ht="6.75" customHeight="1">
      <c r="A3" s="3"/>
      <c r="B3" s="3"/>
    </row>
    <row r="4" spans="1:4" ht="6.75" customHeight="1">
      <c r="A4" s="3"/>
      <c r="B4" s="3"/>
    </row>
    <row r="5" spans="1:4" ht="6.75" customHeight="1">
      <c r="A5" s="3"/>
      <c r="B5" s="3"/>
    </row>
    <row r="6" spans="1:4" ht="17.25" customHeight="1">
      <c r="A6" s="3"/>
      <c r="B6" s="3"/>
    </row>
    <row r="7" spans="1:4" ht="19.5" customHeight="1">
      <c r="A7" s="4"/>
      <c r="B7" s="4"/>
    </row>
    <row r="8" spans="1:4" ht="12.75" customHeight="1">
      <c r="A8" s="4"/>
      <c r="B8" s="4"/>
    </row>
    <row r="9" spans="1:4" ht="18.75" customHeight="1">
      <c r="A9" s="276"/>
      <c r="B9" s="276"/>
    </row>
    <row r="10" spans="1:4" ht="12.75" customHeight="1">
      <c r="A10" s="4"/>
      <c r="B10" s="4"/>
    </row>
    <row r="11" spans="1:4" ht="15" customHeight="1">
      <c r="A11" s="44"/>
      <c r="B11" s="44"/>
      <c r="C11" s="44"/>
    </row>
    <row r="12" spans="1:4" ht="17.25" customHeight="1">
      <c r="A12" s="273" t="s">
        <v>43</v>
      </c>
      <c r="B12" s="274" t="s">
        <v>288</v>
      </c>
      <c r="C12" s="275" t="s">
        <v>7</v>
      </c>
    </row>
    <row r="13" spans="1:4" ht="46.5" customHeight="1">
      <c r="A13" s="273"/>
      <c r="B13" s="274"/>
      <c r="C13" s="275"/>
    </row>
    <row r="14" spans="1:4" ht="20.100000000000001" customHeight="1">
      <c r="A14" s="46" t="s">
        <v>70</v>
      </c>
      <c r="B14" s="42">
        <v>352000000</v>
      </c>
      <c r="C14" s="43"/>
      <c r="D14" s="47"/>
    </row>
    <row r="15" spans="1:4" ht="20.100000000000001" customHeight="1">
      <c r="A15" s="46" t="s">
        <v>72</v>
      </c>
      <c r="B15" s="42">
        <v>550000</v>
      </c>
      <c r="C15" s="43"/>
    </row>
    <row r="16" spans="1:4" ht="20.100000000000001" customHeight="1">
      <c r="A16" s="46" t="s">
        <v>245</v>
      </c>
      <c r="B16" s="42">
        <v>550000</v>
      </c>
      <c r="C16" s="43"/>
    </row>
    <row r="17" spans="1:6" ht="20.100000000000001" customHeight="1">
      <c r="A17" s="46" t="s">
        <v>73</v>
      </c>
      <c r="B17" s="42">
        <v>16500000</v>
      </c>
      <c r="C17" s="43"/>
      <c r="D17" s="47"/>
    </row>
    <row r="18" spans="1:6" ht="22.5" customHeight="1">
      <c r="A18" s="46" t="s">
        <v>275</v>
      </c>
      <c r="B18" s="42">
        <v>3000000</v>
      </c>
      <c r="C18" s="43"/>
      <c r="F18" s="47"/>
    </row>
    <row r="19" spans="1:6" ht="20.100000000000001" customHeight="1">
      <c r="A19" s="46" t="s">
        <v>290</v>
      </c>
      <c r="B19" s="42"/>
      <c r="C19" s="43"/>
    </row>
    <row r="20" spans="1:6" ht="20.100000000000001" customHeight="1">
      <c r="A20" s="46" t="s">
        <v>75</v>
      </c>
      <c r="B20" s="42">
        <v>3300000</v>
      </c>
      <c r="C20" s="43"/>
    </row>
    <row r="21" spans="1:6" ht="20.100000000000001" customHeight="1">
      <c r="A21" s="46" t="s">
        <v>76</v>
      </c>
      <c r="B21" s="42">
        <v>3300000</v>
      </c>
      <c r="C21" s="43"/>
    </row>
    <row r="22" spans="1:6" ht="20.100000000000001" customHeight="1">
      <c r="A22" s="46" t="s">
        <v>80</v>
      </c>
      <c r="B22" s="42">
        <v>12100000</v>
      </c>
      <c r="C22" s="43"/>
    </row>
    <row r="23" spans="1:6" ht="27.75" customHeight="1">
      <c r="A23" s="45" t="s">
        <v>289</v>
      </c>
      <c r="B23" s="40"/>
      <c r="C23" s="43"/>
    </row>
    <row r="24" spans="1:6" ht="20.100000000000001" customHeight="1">
      <c r="A24" s="46" t="s">
        <v>81</v>
      </c>
      <c r="B24" s="42"/>
      <c r="C24" s="43"/>
    </row>
    <row r="25" spans="1:6" ht="23.25" customHeight="1">
      <c r="A25" s="46" t="s">
        <v>82</v>
      </c>
      <c r="B25" s="42"/>
      <c r="C25" s="43"/>
    </row>
    <row r="26" spans="1:6" ht="48" customHeight="1">
      <c r="A26" s="46" t="s">
        <v>83</v>
      </c>
      <c r="B26" s="42"/>
      <c r="C26" s="43"/>
    </row>
    <row r="27" spans="1:6" ht="20.100000000000001" customHeight="1">
      <c r="A27" s="46" t="s">
        <v>277</v>
      </c>
      <c r="B27" s="42"/>
      <c r="C27" s="43"/>
    </row>
    <row r="28" spans="1:6" ht="20.100000000000001" customHeight="1">
      <c r="A28" s="46"/>
      <c r="B28" s="42"/>
      <c r="C28" s="43"/>
    </row>
    <row r="29" spans="1:6" ht="20.100000000000001" customHeight="1">
      <c r="A29" s="46" t="s">
        <v>291</v>
      </c>
      <c r="B29" s="41">
        <v>3000000</v>
      </c>
      <c r="C29" s="43"/>
    </row>
    <row r="30" spans="1:6" s="5" customFormat="1" ht="38.25" customHeight="1">
      <c r="A30" s="2"/>
      <c r="B30" s="40">
        <f>SUM(B14:B29)</f>
        <v>394300000</v>
      </c>
    </row>
    <row r="31" spans="1:6" s="5" customFormat="1">
      <c r="A31" s="2"/>
      <c r="B31" s="2"/>
    </row>
    <row r="32" spans="1:6" s="5" customFormat="1">
      <c r="A32" s="2"/>
      <c r="B32" s="2"/>
    </row>
    <row r="33" spans="1:2" s="5" customFormat="1">
      <c r="A33" s="2"/>
      <c r="B33" s="2"/>
    </row>
    <row r="34" spans="1:2" s="5" customFormat="1">
      <c r="A34" s="2"/>
      <c r="B34" s="2"/>
    </row>
  </sheetData>
  <mergeCells count="4">
    <mergeCell ref="A12:A13"/>
    <mergeCell ref="B12:B13"/>
    <mergeCell ref="C12:C13"/>
    <mergeCell ref="A9:B9"/>
  </mergeCells>
  <pageMargins left="0.70866141732283472" right="0.70866141732283472" top="0.74803149606299213" bottom="0.74803149606299213" header="0.31496062992125984" footer="0.31496062992125984"/>
  <pageSetup scale="35" orientation="portrait" r:id="rId1"/>
  <headerFooter>
    <oddHeader>&amp;C&amp;N&amp;P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1"/>
  <sheetViews>
    <sheetView workbookViewId="0">
      <selection activeCell="C7" sqref="C7"/>
    </sheetView>
  </sheetViews>
  <sheetFormatPr baseColWidth="10" defaultRowHeight="12.75"/>
  <cols>
    <col min="3" max="3" width="38.28515625" customWidth="1"/>
    <col min="4" max="4" width="46.28515625" customWidth="1"/>
  </cols>
  <sheetData>
    <row r="3" spans="2:4" ht="15">
      <c r="B3" s="277" t="s">
        <v>298</v>
      </c>
      <c r="C3" s="278"/>
      <c r="D3" s="279"/>
    </row>
    <row r="4" spans="2:4">
      <c r="B4" s="48" t="s">
        <v>301</v>
      </c>
      <c r="C4" s="49" t="s">
        <v>299</v>
      </c>
      <c r="D4" s="48" t="s">
        <v>300</v>
      </c>
    </row>
    <row r="5" spans="2:4">
      <c r="B5" s="48" t="s">
        <v>304</v>
      </c>
      <c r="C5" s="49" t="s">
        <v>305</v>
      </c>
      <c r="D5" s="48" t="s">
        <v>308</v>
      </c>
    </row>
    <row r="6" spans="2:4">
      <c r="B6" s="48" t="s">
        <v>302</v>
      </c>
      <c r="C6" s="49" t="s">
        <v>309</v>
      </c>
      <c r="D6" s="48" t="s">
        <v>308</v>
      </c>
    </row>
    <row r="7" spans="2:4" ht="38.25">
      <c r="B7" s="48" t="s">
        <v>307</v>
      </c>
      <c r="C7" s="50" t="s">
        <v>314</v>
      </c>
      <c r="D7" s="48" t="s">
        <v>308</v>
      </c>
    </row>
    <row r="8" spans="2:4">
      <c r="B8" s="48" t="s">
        <v>312</v>
      </c>
      <c r="C8" s="49" t="s">
        <v>313</v>
      </c>
      <c r="D8" s="48" t="s">
        <v>300</v>
      </c>
    </row>
    <row r="9" spans="2:4">
      <c r="B9" s="48" t="s">
        <v>303</v>
      </c>
      <c r="C9" s="49" t="s">
        <v>306</v>
      </c>
      <c r="D9" s="48" t="s">
        <v>308</v>
      </c>
    </row>
    <row r="10" spans="2:4">
      <c r="B10" s="48" t="s">
        <v>310</v>
      </c>
      <c r="C10" s="49" t="s">
        <v>311</v>
      </c>
      <c r="D10" s="48" t="s">
        <v>308</v>
      </c>
    </row>
    <row r="11" spans="2:4">
      <c r="B11" s="48"/>
      <c r="C11" s="48"/>
      <c r="D11" s="48"/>
    </row>
  </sheetData>
  <mergeCells count="1"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MISI0N VISION</vt:lpstr>
      <vt:lpstr>ESTRUCT. PROGRAMATICA</vt:lpstr>
      <vt:lpstr>PRESUPUESTO DEGASTOS  2025 Y 2</vt:lpstr>
      <vt:lpstr>PRESUPUESTO DE INGRESOS 2024</vt:lpstr>
      <vt:lpstr>PROYECCION 2025</vt:lpstr>
      <vt:lpstr>Hoja1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Yarenny Diroche Ramirez</cp:lastModifiedBy>
  <cp:lastPrinted>2025-01-15T17:53:21Z</cp:lastPrinted>
  <dcterms:created xsi:type="dcterms:W3CDTF">2019-05-29T14:11:15Z</dcterms:created>
  <dcterms:modified xsi:type="dcterms:W3CDTF">2025-01-15T19:09:10Z</dcterms:modified>
</cp:coreProperties>
</file>