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35" yWindow="15" windowWidth="15480" windowHeight="11460"/>
  </bookViews>
  <sheets>
    <sheet name="contratados (2)" sheetId="16" r:id="rId1"/>
  </sheets>
  <definedNames>
    <definedName name="_xlnm._FilterDatabase" localSheetId="0" hidden="1">'contratados (2)'!$A$8:$X$45</definedName>
    <definedName name="_xlnm.Print_Area" localSheetId="0">'contratados (2)'!$A$1:$X$112</definedName>
  </definedNames>
  <calcPr calcId="144525"/>
</workbook>
</file>

<file path=xl/calcChain.xml><?xml version="1.0" encoding="utf-8"?>
<calcChain xmlns="http://schemas.openxmlformats.org/spreadsheetml/2006/main">
  <c r="N19" i="16" l="1"/>
  <c r="O19" i="16"/>
  <c r="P19" i="16"/>
  <c r="Q19" i="16"/>
  <c r="R19" i="16"/>
  <c r="R13" i="16"/>
  <c r="R14" i="16"/>
  <c r="V14" i="16" s="1"/>
  <c r="R15" i="16"/>
  <c r="V15" i="16" s="1"/>
  <c r="R16" i="16"/>
  <c r="R17" i="16"/>
  <c r="R18" i="16"/>
  <c r="V18" i="16" s="1"/>
  <c r="R20" i="16"/>
  <c r="R21" i="16"/>
  <c r="Q13" i="16"/>
  <c r="Q14" i="16"/>
  <c r="Q15" i="16"/>
  <c r="Q16" i="16"/>
  <c r="Q17" i="16"/>
  <c r="Q18" i="16"/>
  <c r="Q20" i="16"/>
  <c r="Q21" i="16"/>
  <c r="T21" i="16"/>
  <c r="O12" i="16"/>
  <c r="O13" i="16"/>
  <c r="O14" i="16"/>
  <c r="O15" i="16"/>
  <c r="O16" i="16"/>
  <c r="O17" i="16"/>
  <c r="O18" i="16"/>
  <c r="O20" i="16"/>
  <c r="O21" i="16"/>
  <c r="N12" i="16"/>
  <c r="N13" i="16"/>
  <c r="U13" i="16" s="1"/>
  <c r="W13" i="16" s="1"/>
  <c r="N14" i="16"/>
  <c r="N15" i="16"/>
  <c r="N16" i="16"/>
  <c r="N17" i="16"/>
  <c r="N18" i="16"/>
  <c r="N20" i="16"/>
  <c r="N21" i="16"/>
  <c r="U21" i="16" l="1"/>
  <c r="W21" i="16" s="1"/>
  <c r="T15" i="16"/>
  <c r="V13" i="16"/>
  <c r="T20" i="16"/>
  <c r="U20" i="16"/>
  <c r="W20" i="16" s="1"/>
  <c r="V21" i="16"/>
  <c r="T14" i="16"/>
  <c r="V19" i="16"/>
  <c r="T19" i="16"/>
  <c r="U15" i="16"/>
  <c r="W15" i="16" s="1"/>
  <c r="U18" i="16"/>
  <c r="W18" i="16" s="1"/>
  <c r="U19" i="16"/>
  <c r="W19" i="16" s="1"/>
  <c r="U14" i="16"/>
  <c r="W14" i="16" s="1"/>
  <c r="T13" i="16"/>
  <c r="V16" i="16"/>
  <c r="U17" i="16"/>
  <c r="W17" i="16" s="1"/>
  <c r="T16" i="16"/>
  <c r="T18" i="16"/>
  <c r="T17" i="16"/>
  <c r="V20" i="16"/>
  <c r="V17" i="16"/>
  <c r="U16" i="16"/>
  <c r="W16" i="16" s="1"/>
  <c r="K22" i="16"/>
  <c r="L22" i="16"/>
  <c r="R11" i="16"/>
  <c r="M22" i="16"/>
  <c r="O11" i="16" l="1"/>
  <c r="R12" i="16" l="1"/>
  <c r="R22" i="16" s="1"/>
  <c r="Q12" i="16"/>
  <c r="U12" i="16" s="1"/>
  <c r="O22" i="16"/>
  <c r="Q11" i="16"/>
  <c r="P11" i="16"/>
  <c r="N11" i="16"/>
  <c r="P22" i="16" l="1"/>
  <c r="Q22" i="16"/>
  <c r="W12" i="16"/>
  <c r="N22" i="16"/>
  <c r="T11" i="16"/>
  <c r="V11" i="16"/>
  <c r="U11" i="16"/>
  <c r="U22" i="16" s="1"/>
  <c r="V12" i="16"/>
  <c r="T12" i="16"/>
  <c r="V22" i="16" l="1"/>
  <c r="T22" i="16"/>
  <c r="W11" i="16"/>
  <c r="W22" i="16" s="1"/>
</calcChain>
</file>

<file path=xl/sharedStrings.xml><?xml version="1.0" encoding="utf-8"?>
<sst xmlns="http://schemas.openxmlformats.org/spreadsheetml/2006/main" count="100" uniqueCount="69">
  <si>
    <t>Seguridad Social (LEY 87-01)</t>
  </si>
  <si>
    <t>Total Retenciones y Aportes</t>
  </si>
  <si>
    <t>Sueldo Neto (RD$)</t>
  </si>
  <si>
    <t>Sub-Cuenta No.</t>
  </si>
  <si>
    <t xml:space="preserve">Reg. No. </t>
  </si>
  <si>
    <t>Nombre</t>
  </si>
  <si>
    <t>Apellido</t>
  </si>
  <si>
    <t>Departamento</t>
  </si>
  <si>
    <t xml:space="preserve">Funcion </t>
  </si>
  <si>
    <t>Estatus</t>
  </si>
  <si>
    <t>Sueldo Bruto (RD$)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</si>
  <si>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</si>
  <si>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</si>
  <si>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</si>
  <si>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</si>
  <si>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</si>
  <si>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</si>
  <si>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</si>
  <si>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</si>
  <si>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</si>
  <si>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</si>
  <si>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</si>
  <si>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DIRECCION GENERAL</t>
  </si>
  <si>
    <t>TERRERO GALARZA</t>
  </si>
  <si>
    <t xml:space="preserve">FRANCISCO JOSE </t>
  </si>
  <si>
    <t>CONTRATADO</t>
  </si>
  <si>
    <t>Vigencia</t>
  </si>
  <si>
    <t>Desde</t>
  </si>
  <si>
    <t>Hasta</t>
  </si>
  <si>
    <t>CERTIFICO QUE ESTA NOMINA DE PAGO QUE CONSTA DE *1*HOJA, ESTA CORRECTA Y COMPLETA Y QUE LAS PERSONAS ENUMERADAS EN LA MISMA SON LAS QUE A LA FECHA FIGURAN EN LOS RECORDS DE PERSONAL QUE MANTIENE ESTE DEPARTAMENTO DE RECURSOS HUMANOS.</t>
  </si>
  <si>
    <r>
      <t xml:space="preserve">IS/R           </t>
    </r>
    <r>
      <rPr>
        <b/>
        <sz val="9"/>
        <rFont val="Arial"/>
        <family val="2"/>
      </rPr>
      <t>(Ley 11-92)     (1*)</t>
    </r>
  </si>
  <si>
    <t>Aporte_   Empleador  _SFS</t>
  </si>
  <si>
    <t>NOMINA PERSONAL CONTRATADO</t>
  </si>
  <si>
    <t xml:space="preserve">                      Oficina Nacional de la Propiedad Industrial</t>
  </si>
  <si>
    <t>MIEMBRO CUERPO ASESORES</t>
  </si>
  <si>
    <t>Correspondiente al mes de ABRIL  del año  2021</t>
  </si>
  <si>
    <t>ALCANTARA LEBRON</t>
  </si>
  <si>
    <t>ABOGADO</t>
  </si>
  <si>
    <t>SONIA</t>
  </si>
  <si>
    <t>RODRIGUEZ SANCHEZ</t>
  </si>
  <si>
    <t>REYES ORQUIDEA</t>
  </si>
  <si>
    <t>LUIS ALBERTO</t>
  </si>
  <si>
    <t>COLLADO BAEZ</t>
  </si>
  <si>
    <t>PAOLA YISEL</t>
  </si>
  <si>
    <t>SANCHEZ SANCHEZ</t>
  </si>
  <si>
    <t>GABRIEL ERNESTO</t>
  </si>
  <si>
    <t>CRUZ MARTINEZ</t>
  </si>
  <si>
    <t>DEPTO. ADMINISTRATIVO</t>
  </si>
  <si>
    <t>ENC. DE MANTENIMIENTO</t>
  </si>
  <si>
    <t>MAYRA MIGUELINA</t>
  </si>
  <si>
    <t>MOREL CURIEL</t>
  </si>
  <si>
    <t>ENC. INVEST. TECNOLOGIA</t>
  </si>
  <si>
    <t>IRIS MARIA</t>
  </si>
  <si>
    <t>MENDEZ GOMEZ</t>
  </si>
  <si>
    <t>ANALISTA LEGAL</t>
  </si>
  <si>
    <t>MARIA ISABEL</t>
  </si>
  <si>
    <t>ALBA TEJEDA</t>
  </si>
  <si>
    <t>MAXIMO ESTEBAN</t>
  </si>
  <si>
    <t>VIÑAS FLORES</t>
  </si>
  <si>
    <t>ASESOR</t>
  </si>
  <si>
    <t>INDHIRA MASSIELL</t>
  </si>
  <si>
    <t>OLLER MARTINEZ</t>
  </si>
  <si>
    <t>LIC. CRISTOBAL RODRIGUEZ PEREZ</t>
  </si>
  <si>
    <t>DEPTO. RECURSOS HUMANOS</t>
  </si>
  <si>
    <t>CONSULTORIA JURIDICA</t>
  </si>
  <si>
    <t>DEPTO. INVENCIONES</t>
  </si>
  <si>
    <t>ANPI</t>
  </si>
  <si>
    <t>M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</si>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</sst>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0000000"/>
    <numFmt numFmtId="165" formatCode="dd/mm/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i/>
      <sz val="14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/>
    <xf numFmtId="0" fontId="4" fillId="4" borderId="1" xfId="0" applyFont="1" applyFill="1" applyBorder="1" applyAlignment="1">
      <alignment vertical="distributed"/>
    </xf>
    <xf numFmtId="0" fontId="4" fillId="4" borderId="7" xfId="0" applyFont="1" applyFill="1" applyBorder="1" applyAlignment="1">
      <alignment vertical="distributed"/>
    </xf>
    <xf numFmtId="0" fontId="0" fillId="2" borderId="0" xfId="0" applyFill="1"/>
    <xf numFmtId="0" fontId="0" fillId="2" borderId="8" xfId="0" applyFill="1" applyBorder="1"/>
    <xf numFmtId="43" fontId="0" fillId="2" borderId="8" xfId="1" applyFont="1" applyFill="1" applyBorder="1"/>
    <xf numFmtId="0" fontId="5" fillId="0" borderId="0" xfId="0" applyFont="1"/>
    <xf numFmtId="43" fontId="5" fillId="0" borderId="0" xfId="0" applyNumberFormat="1" applyFont="1"/>
    <xf numFmtId="164" fontId="0" fillId="2" borderId="9" xfId="0" applyNumberFormat="1" applyFill="1" applyBorder="1" applyAlignment="1">
      <alignment horizontal="left"/>
    </xf>
    <xf numFmtId="43" fontId="0" fillId="2" borderId="11" xfId="1" applyFont="1" applyFill="1" applyBorder="1"/>
    <xf numFmtId="0" fontId="0" fillId="2" borderId="10" xfId="0" applyFill="1" applyBorder="1"/>
    <xf numFmtId="43" fontId="0" fillId="5" borderId="14" xfId="1" applyFont="1" applyFill="1" applyBorder="1"/>
    <xf numFmtId="0" fontId="0" fillId="5" borderId="13" xfId="0" applyFill="1" applyBorder="1"/>
    <xf numFmtId="0" fontId="8" fillId="0" borderId="0" xfId="0" applyFont="1" applyAlignment="1">
      <alignment horizontal="center" vertical="center"/>
    </xf>
    <xf numFmtId="0" fontId="4" fillId="4" borderId="7" xfId="0" applyFont="1" applyFill="1" applyBorder="1" applyAlignment="1">
      <alignment horizontal="center" vertical="distributed"/>
    </xf>
    <xf numFmtId="0" fontId="4" fillId="3" borderId="1" xfId="0" applyFont="1" applyFill="1" applyBorder="1" applyAlignment="1">
      <alignment horizontal="distributed" vertical="center"/>
    </xf>
    <xf numFmtId="43" fontId="0" fillId="0" borderId="0" xfId="0" applyNumberFormat="1"/>
    <xf numFmtId="43" fontId="0" fillId="6" borderId="8" xfId="1" applyFont="1" applyFill="1" applyBorder="1"/>
    <xf numFmtId="43" fontId="0" fillId="0" borderId="0" xfId="1" applyFont="1"/>
    <xf numFmtId="43" fontId="10" fillId="0" borderId="0" xfId="0" applyNumberFormat="1" applyFont="1"/>
    <xf numFmtId="0" fontId="12" fillId="0" borderId="0" xfId="0" applyFont="1"/>
    <xf numFmtId="165" fontId="0" fillId="5" borderId="12" xfId="0" applyNumberFormat="1" applyFont="1" applyFill="1" applyBorder="1"/>
    <xf numFmtId="165" fontId="0" fillId="5" borderId="13" xfId="0" applyNumberFormat="1" applyFont="1" applyFill="1" applyBorder="1"/>
    <xf numFmtId="0" fontId="0" fillId="0" borderId="0" xfId="0" applyBorder="1"/>
    <xf numFmtId="0" fontId="0" fillId="2" borderId="0" xfId="0" applyFill="1" applyBorder="1"/>
    <xf numFmtId="0" fontId="0" fillId="0" borderId="0" xfId="0" applyAlignment="1">
      <alignment wrapText="1"/>
    </xf>
    <xf numFmtId="0" fontId="4" fillId="4" borderId="7" xfId="0" applyFont="1" applyFill="1" applyBorder="1" applyAlignment="1">
      <alignment horizontal="center" vertical="distributed"/>
    </xf>
    <xf numFmtId="0" fontId="4" fillId="4" borderId="15" xfId="0" applyFont="1" applyFill="1" applyBorder="1" applyAlignment="1">
      <alignment horizontal="center" vertical="distributed"/>
    </xf>
    <xf numFmtId="0" fontId="11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 vertical="distributed"/>
    </xf>
    <xf numFmtId="43" fontId="1" fillId="0" borderId="18" xfId="1" applyFont="1" applyBorder="1" applyAlignment="1">
      <alignment horizontal="left" vertical="distributed"/>
    </xf>
    <xf numFmtId="0" fontId="4" fillId="4" borderId="2" xfId="0" applyFont="1" applyFill="1" applyBorder="1" applyAlignment="1">
      <alignment horizontal="center" vertical="distributed"/>
    </xf>
    <xf numFmtId="0" fontId="0" fillId="0" borderId="0" xfId="0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distributed"/>
    </xf>
    <xf numFmtId="0" fontId="4" fillId="3" borderId="7" xfId="0" applyFont="1" applyFill="1" applyBorder="1" applyAlignment="1">
      <alignment horizontal="center" vertical="distributed"/>
    </xf>
    <xf numFmtId="0" fontId="4" fillId="3" borderId="15" xfId="0" applyFont="1" applyFill="1" applyBorder="1" applyAlignment="1">
      <alignment horizontal="center" vertical="distributed"/>
    </xf>
    <xf numFmtId="0" fontId="4" fillId="4" borderId="4" xfId="0" applyFont="1" applyFill="1" applyBorder="1" applyAlignment="1">
      <alignment horizontal="center" vertical="distributed"/>
    </xf>
    <xf numFmtId="0" fontId="4" fillId="4" borderId="6" xfId="0" applyFont="1" applyFill="1" applyBorder="1" applyAlignment="1">
      <alignment horizontal="center" vertical="distributed"/>
    </xf>
    <xf numFmtId="0" fontId="4" fillId="4" borderId="1" xfId="0" applyFont="1" applyFill="1" applyBorder="1" applyAlignment="1">
      <alignment horizontal="center" vertical="distributed"/>
    </xf>
    <xf numFmtId="0" fontId="4" fillId="4" borderId="7" xfId="0" applyFont="1" applyFill="1" applyBorder="1" applyAlignment="1">
      <alignment horizontal="center" vertical="distributed"/>
    </xf>
    <xf numFmtId="0" fontId="4" fillId="4" borderId="15" xfId="0" applyFont="1" applyFill="1" applyBorder="1" applyAlignment="1">
      <alignment horizontal="center" vertical="distributed"/>
    </xf>
    <xf numFmtId="0" fontId="4" fillId="4" borderId="1" xfId="0" applyFont="1" applyFill="1" applyBorder="1" applyAlignment="1">
      <alignment horizontal="distributed" vertical="center"/>
    </xf>
    <xf numFmtId="0" fontId="4" fillId="4" borderId="7" xfId="0" applyFont="1" applyFill="1" applyBorder="1" applyAlignment="1">
      <alignment horizontal="distributed" vertical="center"/>
    </xf>
    <xf numFmtId="0" fontId="4" fillId="4" borderId="15" xfId="0" applyFont="1" applyFill="1" applyBorder="1" applyAlignment="1">
      <alignment horizontal="distributed" vertical="center"/>
    </xf>
    <xf numFmtId="0" fontId="4" fillId="3" borderId="1" xfId="0" applyFont="1" applyFill="1" applyBorder="1" applyAlignment="1">
      <alignment horizontal="distributed" vertical="center"/>
    </xf>
    <xf numFmtId="0" fontId="4" fillId="3" borderId="7" xfId="0" applyFont="1" applyFill="1" applyBorder="1" applyAlignment="1">
      <alignment horizontal="distributed" vertical="center"/>
    </xf>
    <xf numFmtId="0" fontId="4" fillId="3" borderId="15" xfId="0" applyFont="1" applyFill="1" applyBorder="1" applyAlignment="1">
      <alignment horizontal="distributed" vertical="center"/>
    </xf>
    <xf numFmtId="0" fontId="9" fillId="0" borderId="0" xfId="0" applyFont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 vertical="distributed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distributed"/>
    </xf>
    <xf numFmtId="0" fontId="4" fillId="3" borderId="16" xfId="0" applyFont="1" applyFill="1" applyBorder="1" applyAlignment="1">
      <alignment horizontal="distributed" vertical="center"/>
    </xf>
    <xf numFmtId="0" fontId="4" fillId="3" borderId="17" xfId="0" applyFont="1" applyFill="1" applyBorder="1" applyAlignment="1">
      <alignment horizontal="distributed" vertical="center"/>
    </xf>
    <xf numFmtId="0" fontId="4" fillId="3" borderId="4" xfId="0" applyFont="1" applyFill="1" applyBorder="1" applyAlignment="1">
      <alignment horizontal="center" vertical="distributed"/>
    </xf>
    <xf numFmtId="0" fontId="4" fillId="3" borderId="6" xfId="0" applyFont="1" applyFill="1" applyBorder="1" applyAlignment="1">
      <alignment horizontal="center" vertical="distributed"/>
    </xf>
    <xf numFmtId="0" fontId="4" fillId="3" borderId="4" xfId="0" applyFont="1" applyFill="1" applyBorder="1" applyAlignment="1">
      <alignment horizontal="left" vertical="distributed"/>
    </xf>
    <xf numFmtId="0" fontId="4" fillId="3" borderId="6" xfId="0" applyFont="1" applyFill="1" applyBorder="1" applyAlignment="1">
      <alignment horizontal="left" vertical="distributed"/>
    </xf>
    <xf numFmtId="0" fontId="4" fillId="3" borderId="1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43" fontId="5" fillId="0" borderId="0" xfId="1" applyFont="1" applyBorder="1" applyAlignment="1">
      <alignment horizontal="center" vertical="distributed"/>
    </xf>
    <xf numFmtId="0" fontId="5" fillId="0" borderId="0" xfId="0" applyFont="1" applyBorder="1" applyAlignment="1">
      <alignment horizontal="center" vertical="distributed"/>
    </xf>
    <xf numFmtId="0" fontId="3" fillId="2" borderId="0" xfId="0" applyFont="1" applyFill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257176</xdr:colOff>
      <xdr:row>3</xdr:row>
      <xdr:rowOff>82795</xdr:rowOff>
    </xdr:from>
    <xdr:to>
      <xdr:col>8</xdr:col>
      <xdr:colOff>497430</xdr:colOff>
      <xdr:row>5</xdr:row>
      <xdr:rowOff>52883</xdr:rowOff>
    </xdr:to>
    <xdr:pic>
      <xdr:nvPicPr>
        <xdr:cNvPr id="3" name="2 Imagen" descr="logoona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0101" y="759070"/>
          <a:ext cx="1354679" cy="465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114300</xdr:colOff>
      <xdr:row>2</xdr:row>
      <xdr:rowOff>133351</xdr:rowOff>
    </xdr:from>
    <xdr:to>
      <xdr:col>17</xdr:col>
      <xdr:colOff>359206</xdr:colOff>
      <xdr:row>6</xdr:row>
      <xdr:rowOff>38100</xdr:rowOff>
    </xdr:to>
    <xdr:pic>
      <xdr:nvPicPr>
        <xdr:cNvPr id="5" name="Picture 1" descr="Macintosh SSD:Users:onapi:Desktop:TIMBRADO INSTITUCIONA a color con logo onapi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46" r="10361" b="36441"/>
        <a:stretch/>
      </xdr:blipFill>
      <xdr:spPr bwMode="auto">
        <a:xfrm>
          <a:off x="15430500" y="552451"/>
          <a:ext cx="2035606" cy="8858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6"/>
  <sheetViews>
    <sheetView tabSelected="1" topLeftCell="I1" zoomScaleNormal="100" workbookViewId="0">
      <selection activeCell="B6" sqref="B6:X6"/>
    </sheetView>
  </sheetViews>
  <sheetFormatPr baseColWidth="10" defaultRowHeight="15" x14ac:dyDescent="0.25"/>
  <cols>
    <col min="1" max="1" width="4.42578125" style="1" bestFit="1" customWidth="1"/>
    <col min="2" max="2" width="11.42578125" style="1"/>
    <col min="3" max="3" width="21.85546875" style="1" customWidth="1"/>
    <col min="4" max="4" width="24.5703125" style="1" bestFit="1" customWidth="1"/>
    <col min="5" max="5" width="32" style="1" customWidth="1"/>
    <col min="6" max="6" width="28.140625" style="1" customWidth="1"/>
    <col min="7" max="7" width="5.5703125" style="34" customWidth="1"/>
    <col min="8" max="8" width="11.140625" style="1" customWidth="1"/>
    <col min="9" max="9" width="11.28515625" style="1" customWidth="1"/>
    <col min="10" max="10" width="13.42578125" style="1" customWidth="1"/>
    <col min="11" max="11" width="15.7109375" style="1" customWidth="1"/>
    <col min="12" max="12" width="12.28515625" style="1" customWidth="1"/>
    <col min="13" max="13" width="11.42578125" style="1" customWidth="1"/>
    <col min="14" max="14" width="12.28515625" style="1" customWidth="1"/>
    <col min="15" max="15" width="14.140625" style="1" customWidth="1"/>
    <col min="16" max="16" width="12.140625" style="1" customWidth="1"/>
    <col min="17" max="17" width="14.7109375" style="1" customWidth="1"/>
    <col min="18" max="18" width="13.28515625" style="1" customWidth="1"/>
    <col min="19" max="19" width="16.140625" style="1" customWidth="1"/>
    <col min="20" max="20" width="15.5703125" style="1" customWidth="1"/>
    <col min="21" max="21" width="23.5703125" style="1" customWidth="1"/>
    <col min="22" max="22" width="14" style="1" customWidth="1"/>
    <col min="23" max="23" width="21.7109375" style="1" customWidth="1"/>
    <col min="24" max="27" width="11.42578125" style="1" customWidth="1"/>
    <col min="28" max="16384" width="11.42578125" style="1"/>
  </cols>
  <sheetData>
    <row r="1" spans="1:25" ht="18" x14ac:dyDescent="0.25"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</row>
    <row r="3" spans="1:25" ht="20.25" x14ac:dyDescent="0.25">
      <c r="B3" s="14"/>
    </row>
    <row r="4" spans="1:25" ht="20.25" x14ac:dyDescent="0.3">
      <c r="B4" s="14"/>
      <c r="J4" s="21" t="s">
        <v>33</v>
      </c>
    </row>
    <row r="5" spans="1:25" ht="18.75" x14ac:dyDescent="0.25"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</row>
    <row r="6" spans="1:25" ht="18" x14ac:dyDescent="0.25">
      <c r="B6" s="40" t="s">
        <v>35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</row>
    <row r="7" spans="1:25" ht="15.75" thickBot="1" x14ac:dyDescent="0.3">
      <c r="A7" s="55" t="s">
        <v>32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</row>
    <row r="8" spans="1:25" ht="16.5" customHeight="1" thickBot="1" x14ac:dyDescent="0.3">
      <c r="B8" s="41" t="s">
        <v>4</v>
      </c>
      <c r="C8" s="41" t="s">
        <v>5</v>
      </c>
      <c r="D8" s="41" t="s">
        <v>6</v>
      </c>
      <c r="E8" s="2"/>
      <c r="F8" s="46" t="s">
        <v>8</v>
      </c>
      <c r="G8" s="33"/>
      <c r="H8" s="44" t="s">
        <v>26</v>
      </c>
      <c r="I8" s="45"/>
      <c r="J8" s="46" t="s">
        <v>9</v>
      </c>
      <c r="K8" s="49" t="s">
        <v>10</v>
      </c>
      <c r="L8" s="52" t="s">
        <v>30</v>
      </c>
      <c r="M8" s="52" t="s">
        <v>11</v>
      </c>
      <c r="N8" s="61" t="s">
        <v>0</v>
      </c>
      <c r="O8" s="62"/>
      <c r="P8" s="62"/>
      <c r="Q8" s="62"/>
      <c r="R8" s="62"/>
      <c r="S8" s="62"/>
      <c r="T8" s="63"/>
      <c r="U8" s="56" t="s">
        <v>1</v>
      </c>
      <c r="V8" s="57"/>
      <c r="W8" s="41" t="s">
        <v>2</v>
      </c>
      <c r="X8" s="65" t="s">
        <v>3</v>
      </c>
    </row>
    <row r="9" spans="1:25" ht="16.5" customHeight="1" thickBot="1" x14ac:dyDescent="0.3">
      <c r="B9" s="42"/>
      <c r="C9" s="42"/>
      <c r="D9" s="42"/>
      <c r="E9" s="15" t="s">
        <v>7</v>
      </c>
      <c r="F9" s="47"/>
      <c r="G9" s="27"/>
      <c r="H9" s="46" t="s">
        <v>27</v>
      </c>
      <c r="I9" s="46" t="s">
        <v>28</v>
      </c>
      <c r="J9" s="47"/>
      <c r="K9" s="50"/>
      <c r="L9" s="53"/>
      <c r="M9" s="53"/>
      <c r="N9" s="67" t="s">
        <v>12</v>
      </c>
      <c r="O9" s="68"/>
      <c r="P9" s="52" t="s">
        <v>13</v>
      </c>
      <c r="Q9" s="69" t="s">
        <v>14</v>
      </c>
      <c r="R9" s="70"/>
      <c r="S9" s="41" t="s">
        <v>15</v>
      </c>
      <c r="T9" s="71" t="s">
        <v>16</v>
      </c>
      <c r="U9" s="52" t="s">
        <v>17</v>
      </c>
      <c r="V9" s="52" t="s">
        <v>18</v>
      </c>
      <c r="W9" s="42"/>
      <c r="X9" s="66"/>
    </row>
    <row r="10" spans="1:25" ht="72.75" customHeight="1" thickBot="1" x14ac:dyDescent="0.3">
      <c r="B10" s="43"/>
      <c r="C10" s="43"/>
      <c r="D10" s="43"/>
      <c r="E10" s="3"/>
      <c r="F10" s="48"/>
      <c r="G10" s="28"/>
      <c r="H10" s="48"/>
      <c r="I10" s="48"/>
      <c r="J10" s="48"/>
      <c r="K10" s="51"/>
      <c r="L10" s="54"/>
      <c r="M10" s="54"/>
      <c r="N10" s="16" t="s">
        <v>19</v>
      </c>
      <c r="O10" s="16" t="s">
        <v>20</v>
      </c>
      <c r="P10" s="53"/>
      <c r="Q10" s="16" t="s">
        <v>21</v>
      </c>
      <c r="R10" s="16" t="s">
        <v>31</v>
      </c>
      <c r="S10" s="42"/>
      <c r="T10" s="72"/>
      <c r="U10" s="54"/>
      <c r="V10" s="54"/>
      <c r="W10" s="42"/>
      <c r="X10" s="66"/>
      <c r="Y10" s="24"/>
    </row>
    <row r="11" spans="1:25" s="4" customFormat="1" x14ac:dyDescent="0.25">
      <c r="A11" s="4">
        <v>1</v>
      </c>
      <c r="B11" s="9">
        <v>4130</v>
      </c>
      <c r="C11" s="11" t="s">
        <v>60</v>
      </c>
      <c r="D11" s="5" t="s">
        <v>61</v>
      </c>
      <c r="E11" s="5" t="s">
        <v>65</v>
      </c>
      <c r="F11" s="11" t="s">
        <v>54</v>
      </c>
      <c r="G11" s="35" t="s">
        <v>68</v>
      </c>
      <c r="H11" s="22">
        <v>44123</v>
      </c>
      <c r="I11" s="23">
        <v>44305</v>
      </c>
      <c r="J11" s="13" t="s">
        <v>25</v>
      </c>
      <c r="K11" s="12">
        <v>38000</v>
      </c>
      <c r="L11" s="10">
        <v>2249.1799999999998</v>
      </c>
      <c r="M11" s="6">
        <v>25</v>
      </c>
      <c r="N11" s="6">
        <f t="shared" ref="N11:N21" si="0">+K11*2.87%</f>
        <v>1090.5999999999999</v>
      </c>
      <c r="O11" s="18">
        <f t="shared" ref="O11:O21" si="1">+K11*7.1%</f>
        <v>2697.9999999999995</v>
      </c>
      <c r="P11" s="18">
        <f t="shared" ref="P11:P19" si="2">+K11*1.1%</f>
        <v>418.00000000000006</v>
      </c>
      <c r="Q11" s="6">
        <f t="shared" ref="Q11:Q21" si="3">+K11*3.04%</f>
        <v>1155.2</v>
      </c>
      <c r="R11" s="6">
        <f t="shared" ref="R11:R21" si="4">+K11*7.09%</f>
        <v>2694.2000000000003</v>
      </c>
      <c r="S11" s="6">
        <v>0</v>
      </c>
      <c r="T11" s="6">
        <f t="shared" ref="T11:T21" si="5">SUM(N11:S11)</f>
        <v>8056</v>
      </c>
      <c r="U11" s="6">
        <f t="shared" ref="U11:U21" si="6">+L11+M11+N11+Q11+S11</f>
        <v>4519.9799999999996</v>
      </c>
      <c r="V11" s="6">
        <f>+O11+P11+R11</f>
        <v>5810.2</v>
      </c>
      <c r="W11" s="6">
        <f t="shared" ref="W11:W21" si="7">+K11-U11</f>
        <v>33480.020000000004</v>
      </c>
      <c r="X11" s="5">
        <v>121</v>
      </c>
      <c r="Y11" s="25"/>
    </row>
    <row r="12" spans="1:25" s="4" customFormat="1" x14ac:dyDescent="0.25">
      <c r="A12" s="4">
        <v>2</v>
      </c>
      <c r="B12" s="9">
        <v>837</v>
      </c>
      <c r="C12" s="11" t="s">
        <v>24</v>
      </c>
      <c r="D12" s="5" t="s">
        <v>23</v>
      </c>
      <c r="E12" s="5" t="s">
        <v>22</v>
      </c>
      <c r="F12" s="11" t="s">
        <v>34</v>
      </c>
      <c r="G12" s="36" t="s">
        <v>67</v>
      </c>
      <c r="H12" s="22">
        <v>44102</v>
      </c>
      <c r="I12" s="23">
        <v>44467</v>
      </c>
      <c r="J12" s="13" t="s">
        <v>25</v>
      </c>
      <c r="K12" s="12">
        <v>52800</v>
      </c>
      <c r="L12" s="10">
        <v>5130.43</v>
      </c>
      <c r="M12" s="6">
        <v>25</v>
      </c>
      <c r="N12" s="6">
        <f t="shared" si="0"/>
        <v>1515.36</v>
      </c>
      <c r="O12" s="18">
        <f t="shared" si="1"/>
        <v>3748.7999999999997</v>
      </c>
      <c r="P12" s="18">
        <v>593.21</v>
      </c>
      <c r="Q12" s="6">
        <f t="shared" si="3"/>
        <v>1605.12</v>
      </c>
      <c r="R12" s="6">
        <f t="shared" si="4"/>
        <v>3743.5200000000004</v>
      </c>
      <c r="S12" s="6">
        <v>0</v>
      </c>
      <c r="T12" s="6">
        <f t="shared" si="5"/>
        <v>11206.01</v>
      </c>
      <c r="U12" s="6">
        <f t="shared" si="6"/>
        <v>8275.91</v>
      </c>
      <c r="V12" s="6">
        <f t="shared" ref="V12:V21" si="8">+O12+P12+R12</f>
        <v>8085.5300000000007</v>
      </c>
      <c r="W12" s="6">
        <f t="shared" si="7"/>
        <v>44524.09</v>
      </c>
      <c r="X12" s="5">
        <v>121</v>
      </c>
      <c r="Y12" s="25"/>
    </row>
    <row r="13" spans="1:25" s="4" customFormat="1" x14ac:dyDescent="0.25">
      <c r="A13" s="4">
        <v>3</v>
      </c>
      <c r="B13" s="9">
        <v>4138</v>
      </c>
      <c r="C13" s="11" t="s">
        <v>43</v>
      </c>
      <c r="D13" s="5" t="s">
        <v>44</v>
      </c>
      <c r="E13" s="5" t="s">
        <v>64</v>
      </c>
      <c r="F13" s="11" t="s">
        <v>37</v>
      </c>
      <c r="G13" s="36" t="s">
        <v>68</v>
      </c>
      <c r="H13" s="22">
        <v>44136</v>
      </c>
      <c r="I13" s="23">
        <v>44317</v>
      </c>
      <c r="J13" s="13" t="s">
        <v>25</v>
      </c>
      <c r="K13" s="12">
        <v>60000</v>
      </c>
      <c r="L13" s="10">
        <v>5368.45</v>
      </c>
      <c r="M13" s="6">
        <v>25</v>
      </c>
      <c r="N13" s="6">
        <f t="shared" si="0"/>
        <v>1722</v>
      </c>
      <c r="O13" s="18">
        <f t="shared" si="1"/>
        <v>4260</v>
      </c>
      <c r="P13" s="18">
        <v>593.21</v>
      </c>
      <c r="Q13" s="6">
        <f t="shared" si="3"/>
        <v>1824</v>
      </c>
      <c r="R13" s="6">
        <f t="shared" si="4"/>
        <v>4254</v>
      </c>
      <c r="S13" s="6">
        <v>0</v>
      </c>
      <c r="T13" s="6">
        <f t="shared" si="5"/>
        <v>12653.21</v>
      </c>
      <c r="U13" s="6">
        <f t="shared" si="6"/>
        <v>8939.4500000000007</v>
      </c>
      <c r="V13" s="6">
        <f t="shared" si="8"/>
        <v>9107.2099999999991</v>
      </c>
      <c r="W13" s="6">
        <f t="shared" si="7"/>
        <v>51060.55</v>
      </c>
      <c r="X13" s="5">
        <v>121</v>
      </c>
      <c r="Y13" s="25"/>
    </row>
    <row r="14" spans="1:25" s="4" customFormat="1" x14ac:dyDescent="0.25">
      <c r="A14" s="4">
        <v>4</v>
      </c>
      <c r="B14" s="9">
        <v>4120</v>
      </c>
      <c r="C14" s="11" t="s">
        <v>40</v>
      </c>
      <c r="D14" s="5" t="s">
        <v>36</v>
      </c>
      <c r="E14" s="5" t="s">
        <v>64</v>
      </c>
      <c r="F14" s="11" t="s">
        <v>37</v>
      </c>
      <c r="G14" s="36" t="s">
        <v>68</v>
      </c>
      <c r="H14" s="22">
        <v>44256</v>
      </c>
      <c r="I14" s="23">
        <v>44440</v>
      </c>
      <c r="J14" s="13" t="s">
        <v>25</v>
      </c>
      <c r="K14" s="12">
        <v>70000</v>
      </c>
      <c r="L14" s="10">
        <v>3486.65</v>
      </c>
      <c r="M14" s="6">
        <v>25</v>
      </c>
      <c r="N14" s="6">
        <f t="shared" si="0"/>
        <v>2009</v>
      </c>
      <c r="O14" s="18">
        <f t="shared" si="1"/>
        <v>4970</v>
      </c>
      <c r="P14" s="18">
        <v>593.21</v>
      </c>
      <c r="Q14" s="6">
        <f t="shared" si="3"/>
        <v>2128</v>
      </c>
      <c r="R14" s="6">
        <f t="shared" si="4"/>
        <v>4963</v>
      </c>
      <c r="S14" s="6">
        <v>0</v>
      </c>
      <c r="T14" s="6">
        <f t="shared" si="5"/>
        <v>14663.21</v>
      </c>
      <c r="U14" s="6">
        <f t="shared" si="6"/>
        <v>7648.65</v>
      </c>
      <c r="V14" s="6">
        <f t="shared" si="8"/>
        <v>10526.21</v>
      </c>
      <c r="W14" s="6">
        <f t="shared" si="7"/>
        <v>62351.35</v>
      </c>
      <c r="X14" s="5">
        <v>121</v>
      </c>
      <c r="Y14" s="25"/>
    </row>
    <row r="15" spans="1:25" s="4" customFormat="1" x14ac:dyDescent="0.25">
      <c r="A15" s="4">
        <v>5</v>
      </c>
      <c r="B15" s="9">
        <v>4122</v>
      </c>
      <c r="C15" s="11" t="s">
        <v>41</v>
      </c>
      <c r="D15" s="5" t="s">
        <v>42</v>
      </c>
      <c r="E15" s="5" t="s">
        <v>64</v>
      </c>
      <c r="F15" s="11" t="s">
        <v>37</v>
      </c>
      <c r="G15" s="36" t="s">
        <v>67</v>
      </c>
      <c r="H15" s="22">
        <v>44256</v>
      </c>
      <c r="I15" s="23">
        <v>44440</v>
      </c>
      <c r="J15" s="13" t="s">
        <v>25</v>
      </c>
      <c r="K15" s="12">
        <v>70000</v>
      </c>
      <c r="L15" s="10">
        <v>5393.21</v>
      </c>
      <c r="M15" s="6">
        <v>25</v>
      </c>
      <c r="N15" s="6">
        <f t="shared" si="0"/>
        <v>2009</v>
      </c>
      <c r="O15" s="18">
        <f t="shared" si="1"/>
        <v>4970</v>
      </c>
      <c r="P15" s="18">
        <v>593.21</v>
      </c>
      <c r="Q15" s="6">
        <f t="shared" si="3"/>
        <v>2128</v>
      </c>
      <c r="R15" s="6">
        <f t="shared" si="4"/>
        <v>4963</v>
      </c>
      <c r="S15" s="6">
        <v>0</v>
      </c>
      <c r="T15" s="6">
        <f t="shared" si="5"/>
        <v>14663.21</v>
      </c>
      <c r="U15" s="6">
        <f t="shared" si="6"/>
        <v>9555.2099999999991</v>
      </c>
      <c r="V15" s="6">
        <f t="shared" si="8"/>
        <v>10526.21</v>
      </c>
      <c r="W15" s="6">
        <f t="shared" si="7"/>
        <v>60444.79</v>
      </c>
      <c r="X15" s="5">
        <v>121</v>
      </c>
      <c r="Y15" s="25"/>
    </row>
    <row r="16" spans="1:25" s="4" customFormat="1" x14ac:dyDescent="0.25">
      <c r="A16" s="4">
        <v>6</v>
      </c>
      <c r="B16" s="9">
        <v>4175</v>
      </c>
      <c r="C16" s="11" t="s">
        <v>49</v>
      </c>
      <c r="D16" s="5" t="s">
        <v>50</v>
      </c>
      <c r="E16" s="5" t="s">
        <v>66</v>
      </c>
      <c r="F16" s="11" t="s">
        <v>51</v>
      </c>
      <c r="G16" s="36" t="s">
        <v>68</v>
      </c>
      <c r="H16" s="22">
        <v>44228</v>
      </c>
      <c r="I16" s="23">
        <v>44409</v>
      </c>
      <c r="J16" s="13" t="s">
        <v>25</v>
      </c>
      <c r="K16" s="12">
        <v>70000</v>
      </c>
      <c r="L16" s="10">
        <v>5368.45</v>
      </c>
      <c r="M16" s="6">
        <v>25</v>
      </c>
      <c r="N16" s="6">
        <f t="shared" si="0"/>
        <v>2009</v>
      </c>
      <c r="O16" s="18">
        <f t="shared" si="1"/>
        <v>4970</v>
      </c>
      <c r="P16" s="18">
        <v>593.21</v>
      </c>
      <c r="Q16" s="6">
        <f t="shared" si="3"/>
        <v>2128</v>
      </c>
      <c r="R16" s="6">
        <f t="shared" si="4"/>
        <v>4963</v>
      </c>
      <c r="S16" s="6">
        <v>0</v>
      </c>
      <c r="T16" s="6">
        <f t="shared" si="5"/>
        <v>14663.21</v>
      </c>
      <c r="U16" s="6">
        <f t="shared" si="6"/>
        <v>9530.4500000000007</v>
      </c>
      <c r="V16" s="6">
        <f t="shared" si="8"/>
        <v>10526.21</v>
      </c>
      <c r="W16" s="6">
        <f t="shared" si="7"/>
        <v>60469.55</v>
      </c>
      <c r="X16" s="5">
        <v>121</v>
      </c>
      <c r="Y16" s="25"/>
    </row>
    <row r="17" spans="1:25" s="4" customFormat="1" x14ac:dyDescent="0.25">
      <c r="A17" s="4">
        <v>7</v>
      </c>
      <c r="B17" s="9">
        <v>4183</v>
      </c>
      <c r="C17" s="11" t="s">
        <v>52</v>
      </c>
      <c r="D17" s="5" t="s">
        <v>53</v>
      </c>
      <c r="E17" s="5" t="s">
        <v>64</v>
      </c>
      <c r="F17" s="11" t="s">
        <v>54</v>
      </c>
      <c r="G17" s="36" t="s">
        <v>68</v>
      </c>
      <c r="H17" s="22">
        <v>44166</v>
      </c>
      <c r="I17" s="23">
        <v>44348</v>
      </c>
      <c r="J17" s="13" t="s">
        <v>25</v>
      </c>
      <c r="K17" s="12">
        <v>70000</v>
      </c>
      <c r="L17" s="10">
        <v>5368.45</v>
      </c>
      <c r="M17" s="6">
        <v>25</v>
      </c>
      <c r="N17" s="6">
        <f t="shared" si="0"/>
        <v>2009</v>
      </c>
      <c r="O17" s="18">
        <f t="shared" si="1"/>
        <v>4970</v>
      </c>
      <c r="P17" s="18">
        <v>593.21</v>
      </c>
      <c r="Q17" s="6">
        <f t="shared" si="3"/>
        <v>2128</v>
      </c>
      <c r="R17" s="6">
        <f t="shared" si="4"/>
        <v>4963</v>
      </c>
      <c r="S17" s="6">
        <v>0</v>
      </c>
      <c r="T17" s="6">
        <f t="shared" si="5"/>
        <v>14663.21</v>
      </c>
      <c r="U17" s="6">
        <f t="shared" si="6"/>
        <v>9530.4500000000007</v>
      </c>
      <c r="V17" s="6">
        <f t="shared" si="8"/>
        <v>10526.21</v>
      </c>
      <c r="W17" s="6">
        <f t="shared" si="7"/>
        <v>60469.55</v>
      </c>
      <c r="X17" s="5">
        <v>121</v>
      </c>
      <c r="Y17" s="25"/>
    </row>
    <row r="18" spans="1:25" s="4" customFormat="1" x14ac:dyDescent="0.25">
      <c r="A18" s="4">
        <v>8</v>
      </c>
      <c r="B18" s="9">
        <v>4121</v>
      </c>
      <c r="C18" s="11" t="s">
        <v>38</v>
      </c>
      <c r="D18" s="5" t="s">
        <v>39</v>
      </c>
      <c r="E18" s="5" t="s">
        <v>64</v>
      </c>
      <c r="F18" s="11" t="s">
        <v>37</v>
      </c>
      <c r="G18" s="36" t="s">
        <v>68</v>
      </c>
      <c r="H18" s="22">
        <v>44256</v>
      </c>
      <c r="I18" s="23">
        <v>44440</v>
      </c>
      <c r="J18" s="13" t="s">
        <v>25</v>
      </c>
      <c r="K18" s="12">
        <v>70000</v>
      </c>
      <c r="L18" s="10">
        <v>7400.94</v>
      </c>
      <c r="M18" s="6">
        <v>25</v>
      </c>
      <c r="N18" s="6">
        <f t="shared" si="0"/>
        <v>2009</v>
      </c>
      <c r="O18" s="18">
        <f t="shared" si="1"/>
        <v>4970</v>
      </c>
      <c r="P18" s="18">
        <v>593.21</v>
      </c>
      <c r="Q18" s="6">
        <f t="shared" si="3"/>
        <v>2128</v>
      </c>
      <c r="R18" s="6">
        <f t="shared" si="4"/>
        <v>4963</v>
      </c>
      <c r="S18" s="6">
        <v>0</v>
      </c>
      <c r="T18" s="6">
        <f t="shared" si="5"/>
        <v>14663.21</v>
      </c>
      <c r="U18" s="6">
        <f t="shared" si="6"/>
        <v>11562.939999999999</v>
      </c>
      <c r="V18" s="6">
        <f t="shared" si="8"/>
        <v>10526.21</v>
      </c>
      <c r="W18" s="6">
        <f t="shared" si="7"/>
        <v>58437.06</v>
      </c>
      <c r="X18" s="5">
        <v>121</v>
      </c>
      <c r="Y18" s="25"/>
    </row>
    <row r="19" spans="1:25" s="4" customFormat="1" x14ac:dyDescent="0.25">
      <c r="A19" s="4">
        <v>9</v>
      </c>
      <c r="B19" s="9">
        <v>4153</v>
      </c>
      <c r="C19" s="11" t="s">
        <v>45</v>
      </c>
      <c r="D19" s="5" t="s">
        <v>46</v>
      </c>
      <c r="E19" s="5" t="s">
        <v>47</v>
      </c>
      <c r="F19" s="11" t="s">
        <v>48</v>
      </c>
      <c r="G19" s="36" t="s">
        <v>67</v>
      </c>
      <c r="H19" s="22">
        <v>44169</v>
      </c>
      <c r="I19" s="23">
        <v>44351</v>
      </c>
      <c r="J19" s="13" t="s">
        <v>25</v>
      </c>
      <c r="K19" s="12">
        <v>70131.600000000006</v>
      </c>
      <c r="L19" s="10">
        <v>160.38</v>
      </c>
      <c r="M19" s="6">
        <v>25</v>
      </c>
      <c r="N19" s="6">
        <f t="shared" si="0"/>
        <v>2012.7769200000002</v>
      </c>
      <c r="O19" s="18">
        <f t="shared" si="1"/>
        <v>4979.3436000000002</v>
      </c>
      <c r="P19" s="18">
        <f t="shared" si="2"/>
        <v>771.44760000000019</v>
      </c>
      <c r="Q19" s="6">
        <f t="shared" si="3"/>
        <v>2132.0006400000002</v>
      </c>
      <c r="R19" s="6">
        <f t="shared" si="4"/>
        <v>4972.3304400000006</v>
      </c>
      <c r="S19" s="6">
        <v>0</v>
      </c>
      <c r="T19" s="6">
        <f t="shared" si="5"/>
        <v>14867.899200000003</v>
      </c>
      <c r="U19" s="6">
        <f t="shared" si="6"/>
        <v>4330.1575600000006</v>
      </c>
      <c r="V19" s="6">
        <f t="shared" si="8"/>
        <v>10723.121640000001</v>
      </c>
      <c r="W19" s="6">
        <f t="shared" si="7"/>
        <v>65801.442439999999</v>
      </c>
      <c r="X19" s="5">
        <v>121</v>
      </c>
      <c r="Y19" s="25"/>
    </row>
    <row r="20" spans="1:25" s="4" customFormat="1" x14ac:dyDescent="0.25">
      <c r="A20" s="4">
        <v>10</v>
      </c>
      <c r="B20" s="9">
        <v>508</v>
      </c>
      <c r="C20" s="11" t="s">
        <v>55</v>
      </c>
      <c r="D20" s="5" t="s">
        <v>56</v>
      </c>
      <c r="E20" s="5" t="s">
        <v>64</v>
      </c>
      <c r="F20" s="11" t="s">
        <v>37</v>
      </c>
      <c r="G20" s="36" t="s">
        <v>68</v>
      </c>
      <c r="H20" s="22">
        <v>44262</v>
      </c>
      <c r="I20" s="23">
        <v>44446</v>
      </c>
      <c r="J20" s="13" t="s">
        <v>25</v>
      </c>
      <c r="K20" s="12">
        <v>80000</v>
      </c>
      <c r="L20" s="10">
        <v>12105.44</v>
      </c>
      <c r="M20" s="6">
        <v>25</v>
      </c>
      <c r="N20" s="6">
        <f t="shared" si="0"/>
        <v>2296</v>
      </c>
      <c r="O20" s="18">
        <f t="shared" si="1"/>
        <v>5679.9999999999991</v>
      </c>
      <c r="P20" s="18">
        <v>593.21</v>
      </c>
      <c r="Q20" s="6">
        <f t="shared" si="3"/>
        <v>2432</v>
      </c>
      <c r="R20" s="6">
        <f t="shared" si="4"/>
        <v>5672</v>
      </c>
      <c r="S20" s="6">
        <v>0</v>
      </c>
      <c r="T20" s="6">
        <f t="shared" si="5"/>
        <v>16673.21</v>
      </c>
      <c r="U20" s="6">
        <f t="shared" si="6"/>
        <v>16858.440000000002</v>
      </c>
      <c r="V20" s="6">
        <f t="shared" si="8"/>
        <v>11945.21</v>
      </c>
      <c r="W20" s="6">
        <f t="shared" si="7"/>
        <v>63141.56</v>
      </c>
      <c r="X20" s="5">
        <v>121</v>
      </c>
      <c r="Y20" s="25"/>
    </row>
    <row r="21" spans="1:25" s="4" customFormat="1" x14ac:dyDescent="0.25">
      <c r="A21" s="4">
        <v>11</v>
      </c>
      <c r="B21" s="9">
        <v>900</v>
      </c>
      <c r="C21" s="11" t="s">
        <v>57</v>
      </c>
      <c r="D21" s="5" t="s">
        <v>58</v>
      </c>
      <c r="E21" s="5" t="s">
        <v>64</v>
      </c>
      <c r="F21" s="11" t="s">
        <v>59</v>
      </c>
      <c r="G21" s="36" t="s">
        <v>67</v>
      </c>
      <c r="H21" s="22">
        <v>44228</v>
      </c>
      <c r="I21" s="23">
        <v>44409</v>
      </c>
      <c r="J21" s="13" t="s">
        <v>25</v>
      </c>
      <c r="K21" s="12">
        <v>100000</v>
      </c>
      <c r="L21" s="10">
        <v>5368.45</v>
      </c>
      <c r="M21" s="6">
        <v>25</v>
      </c>
      <c r="N21" s="6">
        <f t="shared" si="0"/>
        <v>2870</v>
      </c>
      <c r="O21" s="18">
        <f t="shared" si="1"/>
        <v>7099.9999999999991</v>
      </c>
      <c r="P21" s="18">
        <v>593.21</v>
      </c>
      <c r="Q21" s="6">
        <f t="shared" si="3"/>
        <v>3040</v>
      </c>
      <c r="R21" s="6">
        <f t="shared" si="4"/>
        <v>7090.0000000000009</v>
      </c>
      <c r="S21" s="6">
        <v>0</v>
      </c>
      <c r="T21" s="6">
        <f t="shared" si="5"/>
        <v>20693.21</v>
      </c>
      <c r="U21" s="6">
        <f t="shared" si="6"/>
        <v>11303.45</v>
      </c>
      <c r="V21" s="6">
        <f t="shared" si="8"/>
        <v>14783.21</v>
      </c>
      <c r="W21" s="6">
        <f t="shared" si="7"/>
        <v>88696.55</v>
      </c>
      <c r="X21" s="5">
        <v>121</v>
      </c>
      <c r="Y21" s="25"/>
    </row>
    <row r="22" spans="1:25" s="7" customFormat="1" x14ac:dyDescent="0.25">
      <c r="G22" s="37"/>
      <c r="K22" s="8">
        <f t="shared" ref="K22:R22" si="9">SUM(K11:K21)</f>
        <v>750931.6</v>
      </c>
      <c r="L22" s="8">
        <f t="shared" si="9"/>
        <v>57400.03</v>
      </c>
      <c r="M22" s="8">
        <f t="shared" si="9"/>
        <v>275</v>
      </c>
      <c r="N22" s="8">
        <f t="shared" si="9"/>
        <v>21551.736919999999</v>
      </c>
      <c r="O22" s="20">
        <f t="shared" si="9"/>
        <v>53316.143600000003</v>
      </c>
      <c r="P22" s="8">
        <f t="shared" si="9"/>
        <v>6528.3376000000007</v>
      </c>
      <c r="Q22" s="8">
        <f t="shared" si="9"/>
        <v>22828.320639999998</v>
      </c>
      <c r="R22" s="8">
        <f t="shared" si="9"/>
        <v>53241.050439999999</v>
      </c>
      <c r="S22" s="8"/>
      <c r="T22" s="8">
        <f>SUM(T11:T21)</f>
        <v>157465.58919999999</v>
      </c>
      <c r="U22" s="8">
        <f>SUM(U11:U21)</f>
        <v>102055.08756</v>
      </c>
      <c r="V22" s="8">
        <f>SUM(V11:V21)</f>
        <v>113085.53163999997</v>
      </c>
      <c r="W22" s="8">
        <f>SUM(W11:W21)</f>
        <v>648876.51244000008</v>
      </c>
      <c r="X22" s="8"/>
    </row>
    <row r="23" spans="1:25" s="7" customFormat="1" x14ac:dyDescent="0.25">
      <c r="G23" s="37"/>
      <c r="K23" s="8"/>
      <c r="L23" s="8"/>
      <c r="M23" s="8"/>
      <c r="N23" s="8"/>
      <c r="O23" s="20"/>
      <c r="P23" s="8"/>
      <c r="Q23" s="8"/>
      <c r="R23" s="8"/>
      <c r="S23" s="8"/>
      <c r="T23" s="8"/>
      <c r="U23" s="8"/>
      <c r="V23" s="8"/>
      <c r="W23" s="8"/>
      <c r="X23" s="8"/>
    </row>
    <row r="24" spans="1:25" x14ac:dyDescent="0.25">
      <c r="B24" s="64" t="s">
        <v>29</v>
      </c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</row>
    <row r="25" spans="1:25" x14ac:dyDescent="0.25">
      <c r="P25" s="19"/>
      <c r="Q25" s="19"/>
      <c r="R25" s="19"/>
      <c r="T25" s="19"/>
    </row>
    <row r="26" spans="1:25" x14ac:dyDescent="0.25">
      <c r="O26" s="17"/>
      <c r="P26" s="19"/>
      <c r="Q26" s="17"/>
      <c r="R26" s="17"/>
    </row>
    <row r="27" spans="1:25" ht="15" customHeight="1" x14ac:dyDescent="0.25">
      <c r="K27" s="17"/>
    </row>
    <row r="28" spans="1:25" ht="15" customHeight="1" x14ac:dyDescent="0.25">
      <c r="B28" s="26"/>
      <c r="K28" s="17"/>
    </row>
    <row r="29" spans="1:25" ht="15" customHeight="1" thickBot="1" x14ac:dyDescent="0.3">
      <c r="B29" s="32"/>
      <c r="C29" s="32"/>
      <c r="D29" s="32"/>
      <c r="K29" s="17"/>
    </row>
    <row r="30" spans="1:25" ht="14.25" customHeight="1" x14ac:dyDescent="0.25">
      <c r="B30" s="73" t="s">
        <v>62</v>
      </c>
      <c r="C30" s="73"/>
      <c r="D30" s="73"/>
    </row>
    <row r="31" spans="1:25" x14ac:dyDescent="0.25">
      <c r="B31" s="74" t="s">
        <v>59</v>
      </c>
      <c r="C31" s="74"/>
      <c r="D31" s="74"/>
    </row>
    <row r="32" spans="1:25" x14ac:dyDescent="0.25">
      <c r="B32" s="39" t="s">
        <v>63</v>
      </c>
      <c r="C32" s="39"/>
      <c r="D32" s="39"/>
    </row>
    <row r="34" spans="2:7" ht="31.5" customHeight="1" x14ac:dyDescent="0.25"/>
    <row r="41" spans="2:7" x14ac:dyDescent="0.25">
      <c r="B41" s="7"/>
    </row>
    <row r="43" spans="2:7" x14ac:dyDescent="0.25">
      <c r="B43" s="24"/>
      <c r="C43" s="24"/>
      <c r="D43" s="24"/>
      <c r="E43" s="24"/>
      <c r="F43" s="24"/>
      <c r="G43" s="38"/>
    </row>
    <row r="44" spans="2:7" ht="33.75" x14ac:dyDescent="0.5">
      <c r="B44" s="58"/>
      <c r="C44" s="58"/>
      <c r="D44" s="58"/>
      <c r="E44" s="58"/>
      <c r="F44" s="58"/>
      <c r="G44" s="29"/>
    </row>
    <row r="45" spans="2:7" ht="31.5" x14ac:dyDescent="0.5">
      <c r="B45" s="59"/>
      <c r="C45" s="59"/>
      <c r="D45" s="59"/>
      <c r="E45" s="59"/>
      <c r="F45" s="59"/>
      <c r="G45" s="30"/>
    </row>
    <row r="46" spans="2:7" ht="31.5" customHeight="1" x14ac:dyDescent="0.25">
      <c r="B46" s="60"/>
      <c r="C46" s="60"/>
      <c r="D46" s="60"/>
      <c r="E46" s="60"/>
      <c r="F46" s="60"/>
      <c r="G46" s="31"/>
    </row>
  </sheetData>
  <autoFilter ref="A8:X21"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20" showButton="0"/>
  </autoFilter>
  <sortState ref="B11:K21">
    <sortCondition ref="K11:K21"/>
  </sortState>
  <mergeCells count="33">
    <mergeCell ref="B46:F46"/>
    <mergeCell ref="M8:M10"/>
    <mergeCell ref="N8:T8"/>
    <mergeCell ref="B24:X24"/>
    <mergeCell ref="X8:X10"/>
    <mergeCell ref="N9:O9"/>
    <mergeCell ref="P9:P10"/>
    <mergeCell ref="Q9:R9"/>
    <mergeCell ref="S9:S10"/>
    <mergeCell ref="T9:T10"/>
    <mergeCell ref="B30:D30"/>
    <mergeCell ref="B31:D31"/>
    <mergeCell ref="W8:W10"/>
    <mergeCell ref="U9:U10"/>
    <mergeCell ref="V9:V10"/>
    <mergeCell ref="B44:F44"/>
    <mergeCell ref="B45:F45"/>
    <mergeCell ref="B32:D32"/>
    <mergeCell ref="B1:X1"/>
    <mergeCell ref="B5:X5"/>
    <mergeCell ref="B6:X6"/>
    <mergeCell ref="B8:B10"/>
    <mergeCell ref="C8:C10"/>
    <mergeCell ref="D8:D10"/>
    <mergeCell ref="H8:I8"/>
    <mergeCell ref="J8:J10"/>
    <mergeCell ref="K8:K10"/>
    <mergeCell ref="L8:L10"/>
    <mergeCell ref="H9:H10"/>
    <mergeCell ref="I9:I10"/>
    <mergeCell ref="F8:F10"/>
    <mergeCell ref="A7:X7"/>
    <mergeCell ref="U8:V8"/>
  </mergeCells>
  <pageMargins left="0.17" right="0.17" top="0.75" bottom="0.75" header="0.3" footer="0.3"/>
  <pageSetup paperSize="5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contratados (2)</vt:lpstr>
      <vt:lpstr>'contratados (2)'!Área_de_impresión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Marianny Matos Gomez</dc:creator>
  <cp:lastModifiedBy>Mercedes Minier</cp:lastModifiedBy>
  <cp:lastPrinted>2021-04-29T13:51:19Z</cp:lastPrinted>
  <dcterms:created xsi:type="dcterms:W3CDTF">2017-12-18T15:06:55Z</dcterms:created>
  <dcterms:modified xsi:type="dcterms:W3CDTF">2021-04-29T13:51:22Z</dcterms:modified>
</cp:coreProperties>
</file>