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" yWindow="15" windowWidth="15480" windowHeight="11460"/>
  </bookViews>
  <sheets>
    <sheet name="contratados (2)" sheetId="16" r:id="rId1"/>
  </sheets>
  <definedNames>
    <definedName name="_xlnm._FilterDatabase" localSheetId="0" hidden="1">'contratados (2)'!$A$7:$X$43</definedName>
    <definedName name="_xlnm.Print_Area" localSheetId="0">'contratados (2)'!$A$1:$X$110</definedName>
  </definedNames>
  <calcPr calcId="144525"/>
</workbook>
</file>

<file path=xl/calcChain.xml><?xml version="1.0" encoding="utf-8"?>
<calcChain xmlns="http://schemas.openxmlformats.org/spreadsheetml/2006/main">
  <c r="S20" i="16" l="1"/>
  <c r="N17" i="16" l="1"/>
  <c r="O17" i="16"/>
  <c r="P17" i="16"/>
  <c r="Q17" i="16"/>
  <c r="R17" i="16"/>
  <c r="R12" i="16"/>
  <c r="R13" i="16"/>
  <c r="R14" i="16"/>
  <c r="R15" i="16"/>
  <c r="R16" i="16"/>
  <c r="R18" i="16"/>
  <c r="R19" i="16"/>
  <c r="Q12" i="16"/>
  <c r="Q13" i="16"/>
  <c r="Q14" i="16"/>
  <c r="Q15" i="16"/>
  <c r="Q16" i="16"/>
  <c r="Q18" i="16"/>
  <c r="Q19" i="16"/>
  <c r="O10" i="16"/>
  <c r="O12" i="16"/>
  <c r="O13" i="16"/>
  <c r="O14" i="16"/>
  <c r="O15" i="16"/>
  <c r="O16" i="16"/>
  <c r="O18" i="16"/>
  <c r="O19" i="16"/>
  <c r="N10" i="16"/>
  <c r="N12" i="16"/>
  <c r="N13" i="16"/>
  <c r="N14" i="16"/>
  <c r="N15" i="16"/>
  <c r="N16" i="16"/>
  <c r="N18" i="16"/>
  <c r="N19" i="16"/>
  <c r="T19" i="16" l="1"/>
  <c r="V13" i="16"/>
  <c r="V16" i="16"/>
  <c r="U12" i="16"/>
  <c r="W12" i="16" s="1"/>
  <c r="V14" i="16"/>
  <c r="U19" i="16"/>
  <c r="W19" i="16" s="1"/>
  <c r="T14" i="16"/>
  <c r="V12" i="16"/>
  <c r="T18" i="16"/>
  <c r="U18" i="16"/>
  <c r="W18" i="16" s="1"/>
  <c r="V19" i="16"/>
  <c r="T13" i="16"/>
  <c r="V17" i="16"/>
  <c r="T17" i="16"/>
  <c r="U14" i="16"/>
  <c r="W14" i="16" s="1"/>
  <c r="U16" i="16"/>
  <c r="W16" i="16" s="1"/>
  <c r="U17" i="16"/>
  <c r="W17" i="16" s="1"/>
  <c r="U13" i="16"/>
  <c r="W13" i="16" s="1"/>
  <c r="T12" i="16"/>
  <c r="V15" i="16"/>
  <c r="T15" i="16"/>
  <c r="T16" i="16"/>
  <c r="V18" i="16"/>
  <c r="U15" i="16"/>
  <c r="W15" i="16" s="1"/>
  <c r="K20" i="16"/>
  <c r="L20" i="16"/>
  <c r="R11" i="16"/>
  <c r="M20" i="16"/>
  <c r="O11" i="16" l="1"/>
  <c r="R10" i="16" l="1"/>
  <c r="R20" i="16" s="1"/>
  <c r="Q10" i="16"/>
  <c r="U10" i="16" s="1"/>
  <c r="O20" i="16"/>
  <c r="Q11" i="16"/>
  <c r="N11" i="16"/>
  <c r="P20" i="16" l="1"/>
  <c r="Q20" i="16"/>
  <c r="W10" i="16"/>
  <c r="N20" i="16"/>
  <c r="T11" i="16"/>
  <c r="V11" i="16"/>
  <c r="U11" i="16"/>
  <c r="U20" i="16" s="1"/>
  <c r="V10" i="16"/>
  <c r="T10" i="16"/>
  <c r="V20" i="16" l="1"/>
  <c r="T20" i="16"/>
  <c r="W11" i="16"/>
  <c r="W20" i="16" s="1"/>
</calcChain>
</file>

<file path=xl/sharedStrings.xml><?xml version="1.0" encoding="utf-8"?>
<sst xmlns="http://schemas.openxmlformats.org/spreadsheetml/2006/main" count="94" uniqueCount="67">
  <si>
    <t>Seguridad Social (LEY 87-01)</t>
  </si>
  <si>
    <t>Total Retenciones y Aportes</t>
  </si>
  <si>
    <t>Sueldo Neto (RD$)</t>
  </si>
  <si>
    <t>Sub-Cuenta No.</t>
  </si>
  <si>
    <t xml:space="preserve">Reg. No. 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</si>
  <si>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</si>
  <si>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</si>
  <si>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</si>
  <si>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</si>
  <si>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</si>
  <si>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</si>
  <si>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</si>
  <si>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</si>
  <si>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</si>
  <si>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</si>
  <si>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</si>
  <si>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</si>
  <si>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</si>
  <si>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</si>
  <si>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</si>
  <si>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</si>
  <si>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</si>
  <si>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DIRECCION GENERAL</t>
  </si>
  <si>
    <t>TERRERO GALARZA</t>
  </si>
  <si>
    <t xml:space="preserve">FRANCISCO JOSE </t>
  </si>
  <si>
    <t>CONTRATADO</t>
  </si>
  <si>
    <t>Vigencia</t>
  </si>
  <si>
    <t>Desde</t>
  </si>
  <si>
    <t>Hasta</t>
  </si>
  <si>
    <t>CERTIFICO QUE ESTA NOMINA DE PAGO QUE CONSTA DE *1*HOJA, ESTA CORRECTA Y COMPLETA Y QUE LAS PERSONAS ENUMERADAS EN LA MISMA SON LAS QUE A LA FECHA FIGURAN EN LOS RECORDS DE PERSONAL QUE MANTIENE ESTE DEPARTAMENTO DE RECURSOS HUMANOS.</t>
  </si>
  <si>
    <r>
      <t xml:space="preserve">IS/R           </t>
    </r>
    <r>
      <rPr>
        <b/>
        <sz val="9"/>
        <rFont val="Arial"/>
        <family val="2"/>
      </rPr>
      <t>(Ley 11-92)     (1*)</t>
    </r>
  </si>
  <si>
    <t>Aporte_   Empleador  _SFS</t>
  </si>
  <si>
    <t>NOMINA PERSONAL CONTRATADO</t>
  </si>
  <si>
    <t xml:space="preserve">                      Oficina Nacional de la Propiedad Industrial</t>
  </si>
  <si>
    <t>MIEMBRO CUERPO ASESORES</t>
  </si>
  <si>
    <t>ALCANTARA LEBRON</t>
  </si>
  <si>
    <t>ABOGADO</t>
  </si>
  <si>
    <t>SONIA</t>
  </si>
  <si>
    <t>RODRIGUEZ SANCHEZ</t>
  </si>
  <si>
    <t>REYES ORQUIDEA</t>
  </si>
  <si>
    <t>LUIS ALBERTO</t>
  </si>
  <si>
    <t>COLLADO BAEZ</t>
  </si>
  <si>
    <t>PAOLA YISEL</t>
  </si>
  <si>
    <t>SANCHEZ SANCHEZ</t>
  </si>
  <si>
    <t>GABRIEL ERNESTO</t>
  </si>
  <si>
    <t>CRUZ MARTINEZ</t>
  </si>
  <si>
    <t>DEPTO. ADMINISTRATIVO</t>
  </si>
  <si>
    <t>ENC. DE MANTENIMIENTO</t>
  </si>
  <si>
    <t>MAYRA MIGUELINA</t>
  </si>
  <si>
    <t>MOREL CURIEL</t>
  </si>
  <si>
    <t>ENC. INVEST. TECNOLOGIA</t>
  </si>
  <si>
    <t>ANALISTA LEGAL</t>
  </si>
  <si>
    <t>MARIA ISABEL</t>
  </si>
  <si>
    <t>ALBA TEJEDA</t>
  </si>
  <si>
    <t>MAXIMO ESTEBAN</t>
  </si>
  <si>
    <t>VIÑAS FLORES</t>
  </si>
  <si>
    <t>ASESOR</t>
  </si>
  <si>
    <t>INDHIRA MASSIELL</t>
  </si>
  <si>
    <t>OLLER MARTINEZ</t>
  </si>
  <si>
    <t>LIC. CRISTOBAL RODRIGUEZ PEREZ</t>
  </si>
  <si>
    <t>DEPTO. RECURSOS HUMANOS</t>
  </si>
  <si>
    <t>CONSULTORIA JURIDICA</t>
  </si>
  <si>
    <t>DEPTO. INVENCIONES</t>
  </si>
  <si>
    <t>ANPI</t>
  </si>
  <si>
    <t>M</t>
  </si>
  <si>
    <t>F</t>
  </si>
  <si>
    <t>Correspondiente al mes de JUNIO  del año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</si>
</sst>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0000000"/>
    <numFmt numFmtId="166" formatCode="d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/>
    <xf numFmtId="0" fontId="3" fillId="4" borderId="1" xfId="0" applyFont="1" applyFill="1" applyBorder="1" applyAlignment="1">
      <alignment vertical="distributed"/>
    </xf>
    <xf numFmtId="0" fontId="3" fillId="4" borderId="7" xfId="0" applyFont="1" applyFill="1" applyBorder="1" applyAlignment="1">
      <alignment vertical="distributed"/>
    </xf>
    <xf numFmtId="0" fontId="0" fillId="2" borderId="0" xfId="0" applyFill="1"/>
    <xf numFmtId="0" fontId="0" fillId="2" borderId="8" xfId="0" applyFill="1" applyBorder="1"/>
    <xf numFmtId="164" fontId="0" fillId="2" borderId="8" xfId="1" applyFont="1" applyFill="1" applyBorder="1"/>
    <xf numFmtId="0" fontId="4" fillId="0" borderId="0" xfId="0" applyFont="1"/>
    <xf numFmtId="164" fontId="4" fillId="0" borderId="0" xfId="0" applyNumberFormat="1" applyFont="1"/>
    <xf numFmtId="165" fontId="0" fillId="2" borderId="9" xfId="0" applyNumberFormat="1" applyFill="1" applyBorder="1" applyAlignment="1">
      <alignment horizontal="left"/>
    </xf>
    <xf numFmtId="164" fontId="0" fillId="2" borderId="11" xfId="1" applyFont="1" applyFill="1" applyBorder="1"/>
    <xf numFmtId="0" fontId="0" fillId="2" borderId="10" xfId="0" applyFill="1" applyBorder="1"/>
    <xf numFmtId="0" fontId="7" fillId="0" borderId="0" xfId="0" applyFont="1" applyAlignment="1">
      <alignment horizontal="center" vertical="center"/>
    </xf>
    <xf numFmtId="0" fontId="3" fillId="4" borderId="7" xfId="0" applyFont="1" applyFill="1" applyBorder="1" applyAlignment="1">
      <alignment horizontal="center" vertical="distributed"/>
    </xf>
    <xf numFmtId="0" fontId="3" fillId="3" borderId="1" xfId="0" applyFont="1" applyFill="1" applyBorder="1" applyAlignment="1">
      <alignment horizontal="distributed" vertical="center"/>
    </xf>
    <xf numFmtId="164" fontId="0" fillId="0" borderId="0" xfId="0" applyNumberFormat="1"/>
    <xf numFmtId="164" fontId="0" fillId="0" borderId="0" xfId="1" applyFont="1"/>
    <xf numFmtId="164" fontId="9" fillId="0" borderId="0" xfId="0" applyNumberFormat="1" applyFont="1"/>
    <xf numFmtId="0" fontId="11" fillId="0" borderId="0" xfId="0" applyFont="1"/>
    <xf numFmtId="0" fontId="0" fillId="0" borderId="0" xfId="0" applyBorder="1"/>
    <xf numFmtId="0" fontId="0" fillId="2" borderId="0" xfId="0" applyFill="1" applyBorder="1"/>
    <xf numFmtId="0" fontId="0" fillId="0" borderId="0" xfId="0" applyAlignment="1">
      <alignment wrapText="1"/>
    </xf>
    <xf numFmtId="0" fontId="3" fillId="4" borderId="7" xfId="0" applyFont="1" applyFill="1" applyBorder="1" applyAlignment="1">
      <alignment horizontal="center" vertical="distributed"/>
    </xf>
    <xf numFmtId="0" fontId="3" fillId="4" borderId="15" xfId="0" applyFont="1" applyFill="1" applyBorder="1" applyAlignment="1">
      <alignment horizontal="center" vertical="distributed"/>
    </xf>
    <xf numFmtId="0" fontId="10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distributed"/>
    </xf>
    <xf numFmtId="164" fontId="1" fillId="0" borderId="18" xfId="1" applyFont="1" applyBorder="1" applyAlignment="1">
      <alignment horizontal="left" vertical="distributed"/>
    </xf>
    <xf numFmtId="0" fontId="3" fillId="4" borderId="2" xfId="0" applyFont="1" applyFill="1" applyBorder="1" applyAlignment="1">
      <alignment horizontal="center" vertical="distributed"/>
    </xf>
    <xf numFmtId="0" fontId="0" fillId="0" borderId="0" xfId="0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64" fontId="0" fillId="2" borderId="14" xfId="1" applyFont="1" applyFill="1" applyBorder="1"/>
    <xf numFmtId="166" fontId="0" fillId="2" borderId="12" xfId="0" applyNumberFormat="1" applyFont="1" applyFill="1" applyBorder="1"/>
    <xf numFmtId="166" fontId="0" fillId="2" borderId="13" xfId="0" applyNumberFormat="1" applyFont="1" applyFill="1" applyBorder="1"/>
    <xf numFmtId="0" fontId="0" fillId="2" borderId="13" xfId="0" applyFill="1" applyBorder="1"/>
    <xf numFmtId="164" fontId="4" fillId="2" borderId="0" xfId="0" applyNumberFormat="1" applyFont="1" applyFill="1"/>
    <xf numFmtId="0" fontId="3" fillId="3" borderId="1" xfId="0" applyFont="1" applyFill="1" applyBorder="1" applyAlignment="1">
      <alignment horizontal="center" vertical="distributed"/>
    </xf>
    <xf numFmtId="0" fontId="3" fillId="3" borderId="7" xfId="0" applyFont="1" applyFill="1" applyBorder="1" applyAlignment="1">
      <alignment horizontal="center" vertical="distributed"/>
    </xf>
    <xf numFmtId="0" fontId="3" fillId="3" borderId="1" xfId="0" applyFont="1" applyFill="1" applyBorder="1" applyAlignment="1">
      <alignment horizontal="distributed" vertical="center"/>
    </xf>
    <xf numFmtId="0" fontId="3" fillId="3" borderId="15" xfId="0" applyFont="1" applyFill="1" applyBorder="1" applyAlignment="1">
      <alignment horizontal="distributed" vertical="center"/>
    </xf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3" borderId="15" xfId="0" applyFont="1" applyFill="1" applyBorder="1" applyAlignment="1">
      <alignment horizontal="center" vertical="distributed"/>
    </xf>
    <xf numFmtId="0" fontId="3" fillId="4" borderId="4" xfId="0" applyFont="1" applyFill="1" applyBorder="1" applyAlignment="1">
      <alignment horizontal="center" vertical="distributed"/>
    </xf>
    <xf numFmtId="0" fontId="3" fillId="4" borderId="6" xfId="0" applyFont="1" applyFill="1" applyBorder="1" applyAlignment="1">
      <alignment horizontal="center" vertical="distributed"/>
    </xf>
    <xf numFmtId="0" fontId="3" fillId="4" borderId="1" xfId="0" applyFont="1" applyFill="1" applyBorder="1" applyAlignment="1">
      <alignment horizontal="center" vertical="distributed"/>
    </xf>
    <xf numFmtId="0" fontId="3" fillId="4" borderId="7" xfId="0" applyFont="1" applyFill="1" applyBorder="1" applyAlignment="1">
      <alignment horizontal="center" vertical="distributed"/>
    </xf>
    <xf numFmtId="0" fontId="3" fillId="4" borderId="15" xfId="0" applyFont="1" applyFill="1" applyBorder="1" applyAlignment="1">
      <alignment horizontal="center" vertical="distributed"/>
    </xf>
    <xf numFmtId="0" fontId="3" fillId="4" borderId="1" xfId="0" applyFont="1" applyFill="1" applyBorder="1" applyAlignment="1">
      <alignment horizontal="distributed" vertical="center"/>
    </xf>
    <xf numFmtId="0" fontId="3" fillId="4" borderId="7" xfId="0" applyFont="1" applyFill="1" applyBorder="1" applyAlignment="1">
      <alignment horizontal="distributed" vertical="center"/>
    </xf>
    <xf numFmtId="0" fontId="3" fillId="4" borderId="15" xfId="0" applyFont="1" applyFill="1" applyBorder="1" applyAlignment="1">
      <alignment horizontal="distributed" vertical="center"/>
    </xf>
    <xf numFmtId="0" fontId="3" fillId="3" borderId="7" xfId="0" applyFont="1" applyFill="1" applyBorder="1" applyAlignment="1">
      <alignment horizontal="distributed" vertical="center"/>
    </xf>
    <xf numFmtId="0" fontId="8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distributed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distributed"/>
    </xf>
    <xf numFmtId="0" fontId="3" fillId="3" borderId="16" xfId="0" applyFont="1" applyFill="1" applyBorder="1" applyAlignment="1">
      <alignment horizontal="distributed" vertical="center"/>
    </xf>
    <xf numFmtId="0" fontId="3" fillId="3" borderId="17" xfId="0" applyFont="1" applyFill="1" applyBorder="1" applyAlignment="1">
      <alignment horizontal="distributed" vertical="center"/>
    </xf>
    <xf numFmtId="0" fontId="3" fillId="3" borderId="4" xfId="0" applyFont="1" applyFill="1" applyBorder="1" applyAlignment="1">
      <alignment horizontal="center" vertical="distributed"/>
    </xf>
    <xf numFmtId="0" fontId="3" fillId="3" borderId="6" xfId="0" applyFont="1" applyFill="1" applyBorder="1" applyAlignment="1">
      <alignment horizontal="center" vertical="distributed"/>
    </xf>
    <xf numFmtId="0" fontId="3" fillId="3" borderId="4" xfId="0" applyFont="1" applyFill="1" applyBorder="1" applyAlignment="1">
      <alignment horizontal="left" vertical="distributed"/>
    </xf>
    <xf numFmtId="0" fontId="3" fillId="3" borderId="6" xfId="0" applyFont="1" applyFill="1" applyBorder="1" applyAlignment="1">
      <alignment horizontal="left" vertical="distributed"/>
    </xf>
    <xf numFmtId="0" fontId="3" fillId="3" borderId="1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164" fontId="4" fillId="0" borderId="0" xfId="1" applyFont="1" applyBorder="1" applyAlignment="1">
      <alignment horizontal="center" vertical="distributed"/>
    </xf>
    <xf numFmtId="0" fontId="4" fillId="0" borderId="0" xfId="0" applyFont="1" applyBorder="1" applyAlignment="1">
      <alignment horizontal="center" vertical="distributed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38101</xdr:colOff>
      <xdr:row>3</xdr:row>
      <xdr:rowOff>73270</xdr:rowOff>
    </xdr:from>
    <xdr:to>
      <xdr:col>8</xdr:col>
      <xdr:colOff>278355</xdr:colOff>
      <xdr:row>5</xdr:row>
      <xdr:rowOff>52883</xdr:rowOff>
    </xdr:to>
    <xdr:pic>
      <xdr:nvPicPr>
        <xdr:cNvPr id="3" name="2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6" y="749545"/>
          <a:ext cx="1354679" cy="465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819150</xdr:colOff>
      <xdr:row>1</xdr:row>
      <xdr:rowOff>171451</xdr:rowOff>
    </xdr:from>
    <xdr:to>
      <xdr:col>17</xdr:col>
      <xdr:colOff>121081</xdr:colOff>
      <xdr:row>5</xdr:row>
      <xdr:rowOff>123825</xdr:rowOff>
    </xdr:to>
    <xdr:pic>
      <xdr:nvPicPr>
        <xdr:cNvPr id="5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5192375" y="400051"/>
          <a:ext cx="2035606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4"/>
  <sheetViews>
    <sheetView tabSelected="1" topLeftCell="A4" zoomScaleNormal="100" workbookViewId="0">
      <selection activeCell="E23" sqref="E23"/>
    </sheetView>
  </sheetViews>
  <sheetFormatPr baseColWidth="10" defaultRowHeight="15" x14ac:dyDescent="0.25"/>
  <cols>
    <col min="1" max="1" width="4.42578125" style="1" bestFit="1" customWidth="1"/>
    <col min="2" max="2" width="11.42578125" style="1"/>
    <col min="3" max="3" width="21.85546875" style="1" customWidth="1"/>
    <col min="4" max="4" width="24.5703125" style="1" bestFit="1" customWidth="1"/>
    <col min="5" max="5" width="32" style="1" customWidth="1"/>
    <col min="6" max="6" width="28.140625" style="1" customWidth="1"/>
    <col min="7" max="7" width="5.5703125" style="29" customWidth="1"/>
    <col min="8" max="8" width="11.140625" style="1" customWidth="1"/>
    <col min="9" max="9" width="11.28515625" style="1" customWidth="1"/>
    <col min="10" max="10" width="13.42578125" style="1" customWidth="1"/>
    <col min="11" max="11" width="15.7109375" style="1" customWidth="1"/>
    <col min="12" max="12" width="12.28515625" style="1" customWidth="1"/>
    <col min="13" max="13" width="11.42578125" style="1" customWidth="1"/>
    <col min="14" max="14" width="12.28515625" style="1" customWidth="1"/>
    <col min="15" max="15" width="14.140625" style="1" customWidth="1"/>
    <col min="16" max="16" width="12.140625" style="1" customWidth="1"/>
    <col min="17" max="17" width="14.7109375" style="1" customWidth="1"/>
    <col min="18" max="18" width="13.28515625" style="1" customWidth="1"/>
    <col min="19" max="19" width="16.140625" style="1" customWidth="1"/>
    <col min="20" max="20" width="15.5703125" style="1" customWidth="1"/>
    <col min="21" max="21" width="23.5703125" style="1" customWidth="1"/>
    <col min="22" max="22" width="14" style="1" customWidth="1"/>
    <col min="23" max="23" width="21.7109375" style="1" customWidth="1"/>
    <col min="24" max="27" width="11.42578125" style="1" customWidth="1"/>
    <col min="28" max="16384" width="11.42578125" style="1"/>
  </cols>
  <sheetData>
    <row r="1" spans="1:25" ht="18" x14ac:dyDescent="0.25"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</row>
    <row r="3" spans="1:25" ht="20.25" x14ac:dyDescent="0.25">
      <c r="B3" s="12"/>
    </row>
    <row r="4" spans="1:25" ht="20.25" x14ac:dyDescent="0.3">
      <c r="B4" s="12"/>
      <c r="J4" s="18" t="s">
        <v>33</v>
      </c>
    </row>
    <row r="5" spans="1:25" ht="18" x14ac:dyDescent="0.25">
      <c r="B5" s="45" t="s">
        <v>66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</row>
    <row r="6" spans="1:25" ht="15.75" thickBot="1" x14ac:dyDescent="0.3">
      <c r="A6" s="56" t="s">
        <v>32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</row>
    <row r="7" spans="1:25" ht="16.5" customHeight="1" thickBot="1" x14ac:dyDescent="0.3">
      <c r="B7" s="39" t="s">
        <v>4</v>
      </c>
      <c r="C7" s="39" t="s">
        <v>5</v>
      </c>
      <c r="D7" s="39" t="s">
        <v>6</v>
      </c>
      <c r="E7" s="2"/>
      <c r="F7" s="49" t="s">
        <v>8</v>
      </c>
      <c r="G7" s="28"/>
      <c r="H7" s="47" t="s">
        <v>26</v>
      </c>
      <c r="I7" s="48"/>
      <c r="J7" s="49" t="s">
        <v>9</v>
      </c>
      <c r="K7" s="52" t="s">
        <v>10</v>
      </c>
      <c r="L7" s="41" t="s">
        <v>30</v>
      </c>
      <c r="M7" s="41" t="s">
        <v>11</v>
      </c>
      <c r="N7" s="61" t="s">
        <v>0</v>
      </c>
      <c r="O7" s="62"/>
      <c r="P7" s="62"/>
      <c r="Q7" s="62"/>
      <c r="R7" s="62"/>
      <c r="S7" s="62"/>
      <c r="T7" s="63"/>
      <c r="U7" s="58" t="s">
        <v>1</v>
      </c>
      <c r="V7" s="59"/>
      <c r="W7" s="39" t="s">
        <v>2</v>
      </c>
      <c r="X7" s="65" t="s">
        <v>3</v>
      </c>
    </row>
    <row r="8" spans="1:25" ht="16.5" customHeight="1" thickBot="1" x14ac:dyDescent="0.3">
      <c r="B8" s="40"/>
      <c r="C8" s="40"/>
      <c r="D8" s="40"/>
      <c r="E8" s="13" t="s">
        <v>7</v>
      </c>
      <c r="F8" s="50"/>
      <c r="G8" s="22"/>
      <c r="H8" s="49" t="s">
        <v>27</v>
      </c>
      <c r="I8" s="49" t="s">
        <v>28</v>
      </c>
      <c r="J8" s="50"/>
      <c r="K8" s="53"/>
      <c r="L8" s="55"/>
      <c r="M8" s="55"/>
      <c r="N8" s="67" t="s">
        <v>12</v>
      </c>
      <c r="O8" s="68"/>
      <c r="P8" s="41" t="s">
        <v>13</v>
      </c>
      <c r="Q8" s="69" t="s">
        <v>14</v>
      </c>
      <c r="R8" s="70"/>
      <c r="S8" s="39" t="s">
        <v>15</v>
      </c>
      <c r="T8" s="71" t="s">
        <v>16</v>
      </c>
      <c r="U8" s="41" t="s">
        <v>17</v>
      </c>
      <c r="V8" s="41" t="s">
        <v>18</v>
      </c>
      <c r="W8" s="40"/>
      <c r="X8" s="66"/>
    </row>
    <row r="9" spans="1:25" ht="72.75" customHeight="1" thickBot="1" x14ac:dyDescent="0.3">
      <c r="B9" s="46"/>
      <c r="C9" s="46"/>
      <c r="D9" s="46"/>
      <c r="E9" s="3"/>
      <c r="F9" s="51"/>
      <c r="G9" s="23"/>
      <c r="H9" s="51"/>
      <c r="I9" s="51"/>
      <c r="J9" s="51"/>
      <c r="K9" s="54"/>
      <c r="L9" s="42"/>
      <c r="M9" s="42"/>
      <c r="N9" s="14" t="s">
        <v>19</v>
      </c>
      <c r="O9" s="14" t="s">
        <v>20</v>
      </c>
      <c r="P9" s="55"/>
      <c r="Q9" s="14" t="s">
        <v>21</v>
      </c>
      <c r="R9" s="14" t="s">
        <v>31</v>
      </c>
      <c r="S9" s="40"/>
      <c r="T9" s="72"/>
      <c r="U9" s="42"/>
      <c r="V9" s="42"/>
      <c r="W9" s="40"/>
      <c r="X9" s="66"/>
      <c r="Y9" s="19"/>
    </row>
    <row r="10" spans="1:25" s="4" customFormat="1" ht="15.75" thickBot="1" x14ac:dyDescent="0.3">
      <c r="A10" s="4">
        <v>1</v>
      </c>
      <c r="B10" s="9">
        <v>837</v>
      </c>
      <c r="C10" s="11" t="s">
        <v>24</v>
      </c>
      <c r="D10" s="5" t="s">
        <v>23</v>
      </c>
      <c r="E10" s="5" t="s">
        <v>22</v>
      </c>
      <c r="F10" s="11" t="s">
        <v>34</v>
      </c>
      <c r="G10" s="31" t="s">
        <v>64</v>
      </c>
      <c r="H10" s="35">
        <v>44101</v>
      </c>
      <c r="I10" s="36">
        <v>44466</v>
      </c>
      <c r="J10" s="37" t="s">
        <v>25</v>
      </c>
      <c r="K10" s="34">
        <v>52800</v>
      </c>
      <c r="L10" s="10">
        <v>2249.1799999999998</v>
      </c>
      <c r="M10" s="6">
        <v>25</v>
      </c>
      <c r="N10" s="6">
        <f t="shared" ref="N10:N19" si="0">+K10*2.87%</f>
        <v>1515.36</v>
      </c>
      <c r="O10" s="6">
        <f t="shared" ref="O10:O19" si="1">+K10*7.1%</f>
        <v>3748.7999999999997</v>
      </c>
      <c r="P10" s="6">
        <v>580.79999999999995</v>
      </c>
      <c r="Q10" s="6">
        <f t="shared" ref="Q10:Q19" si="2">+K10*3.04%</f>
        <v>1605.12</v>
      </c>
      <c r="R10" s="6">
        <f t="shared" ref="R10:R19" si="3">+K10*7.09%</f>
        <v>3743.5200000000004</v>
      </c>
      <c r="S10" s="6">
        <v>0</v>
      </c>
      <c r="T10" s="6">
        <f t="shared" ref="T10:T19" si="4">SUM(N10:S10)</f>
        <v>11193.6</v>
      </c>
      <c r="U10" s="6">
        <f t="shared" ref="U10:U19" si="5">+L10+M10+N10+Q10+S10</f>
        <v>5394.66</v>
      </c>
      <c r="V10" s="6">
        <f t="shared" ref="V10:V19" si="6">+O10+P10+R10</f>
        <v>8073.12</v>
      </c>
      <c r="W10" s="6">
        <f t="shared" ref="W10:W19" si="7">+K10-U10</f>
        <v>47405.34</v>
      </c>
      <c r="X10" s="5">
        <v>121</v>
      </c>
      <c r="Y10" s="20"/>
    </row>
    <row r="11" spans="1:25" s="4" customFormat="1" x14ac:dyDescent="0.25">
      <c r="A11" s="4">
        <v>2</v>
      </c>
      <c r="B11" s="9">
        <v>4130</v>
      </c>
      <c r="C11" s="11" t="s">
        <v>57</v>
      </c>
      <c r="D11" s="5" t="s">
        <v>58</v>
      </c>
      <c r="E11" s="5" t="s">
        <v>62</v>
      </c>
      <c r="F11" s="11" t="s">
        <v>51</v>
      </c>
      <c r="G11" s="30" t="s">
        <v>65</v>
      </c>
      <c r="H11" s="35">
        <v>44305</v>
      </c>
      <c r="I11" s="36">
        <v>44458</v>
      </c>
      <c r="J11" s="37" t="s">
        <v>25</v>
      </c>
      <c r="K11" s="34">
        <v>60000</v>
      </c>
      <c r="L11" s="10">
        <v>3486.65</v>
      </c>
      <c r="M11" s="6">
        <v>25</v>
      </c>
      <c r="N11" s="6">
        <f>+K11*2.87%</f>
        <v>1722</v>
      </c>
      <c r="O11" s="6">
        <f>+K11*7.1%</f>
        <v>4260</v>
      </c>
      <c r="P11" s="6">
        <v>593.21</v>
      </c>
      <c r="Q11" s="6">
        <f>+K11*3.04%</f>
        <v>1824</v>
      </c>
      <c r="R11" s="6">
        <f>+K11*7.09%</f>
        <v>4254</v>
      </c>
      <c r="S11" s="6">
        <v>0</v>
      </c>
      <c r="T11" s="6">
        <f>SUM(N11:S11)</f>
        <v>12653.21</v>
      </c>
      <c r="U11" s="6">
        <f>+L11+M11+N11+Q11+S11</f>
        <v>7057.65</v>
      </c>
      <c r="V11" s="6">
        <f>+O11+P11+R11</f>
        <v>9107.2099999999991</v>
      </c>
      <c r="W11" s="6">
        <f>+K11-U11</f>
        <v>52942.35</v>
      </c>
      <c r="X11" s="5">
        <v>121</v>
      </c>
      <c r="Y11" s="20"/>
    </row>
    <row r="12" spans="1:25" s="4" customFormat="1" x14ac:dyDescent="0.25">
      <c r="A12" s="4">
        <v>3</v>
      </c>
      <c r="B12" s="9">
        <v>4138</v>
      </c>
      <c r="C12" s="11" t="s">
        <v>42</v>
      </c>
      <c r="D12" s="5" t="s">
        <v>43</v>
      </c>
      <c r="E12" s="5" t="s">
        <v>61</v>
      </c>
      <c r="F12" s="11" t="s">
        <v>36</v>
      </c>
      <c r="G12" s="31" t="s">
        <v>65</v>
      </c>
      <c r="H12" s="35">
        <v>44317</v>
      </c>
      <c r="I12" s="36">
        <v>44500</v>
      </c>
      <c r="J12" s="37" t="s">
        <v>25</v>
      </c>
      <c r="K12" s="34">
        <v>60000</v>
      </c>
      <c r="L12" s="10">
        <v>3486.65</v>
      </c>
      <c r="M12" s="6">
        <v>25</v>
      </c>
      <c r="N12" s="6">
        <f t="shared" si="0"/>
        <v>1722</v>
      </c>
      <c r="O12" s="6">
        <f t="shared" si="1"/>
        <v>4260</v>
      </c>
      <c r="P12" s="6">
        <v>593.21</v>
      </c>
      <c r="Q12" s="6">
        <f t="shared" si="2"/>
        <v>1824</v>
      </c>
      <c r="R12" s="6">
        <f t="shared" si="3"/>
        <v>4254</v>
      </c>
      <c r="S12" s="6">
        <v>0</v>
      </c>
      <c r="T12" s="6">
        <f t="shared" si="4"/>
        <v>12653.21</v>
      </c>
      <c r="U12" s="6">
        <f t="shared" si="5"/>
        <v>7057.65</v>
      </c>
      <c r="V12" s="6">
        <f t="shared" si="6"/>
        <v>9107.2099999999991</v>
      </c>
      <c r="W12" s="6">
        <f t="shared" si="7"/>
        <v>52942.35</v>
      </c>
      <c r="X12" s="5">
        <v>121</v>
      </c>
      <c r="Y12" s="20"/>
    </row>
    <row r="13" spans="1:25" s="4" customFormat="1" x14ac:dyDescent="0.25">
      <c r="A13" s="4">
        <v>4</v>
      </c>
      <c r="B13" s="9">
        <v>4120</v>
      </c>
      <c r="C13" s="11" t="s">
        <v>39</v>
      </c>
      <c r="D13" s="5" t="s">
        <v>35</v>
      </c>
      <c r="E13" s="5" t="s">
        <v>61</v>
      </c>
      <c r="F13" s="11" t="s">
        <v>36</v>
      </c>
      <c r="G13" s="31" t="s">
        <v>65</v>
      </c>
      <c r="H13" s="35">
        <v>44256</v>
      </c>
      <c r="I13" s="36">
        <v>44440</v>
      </c>
      <c r="J13" s="37" t="s">
        <v>25</v>
      </c>
      <c r="K13" s="34">
        <v>70000</v>
      </c>
      <c r="L13" s="10">
        <v>0</v>
      </c>
      <c r="M13" s="6">
        <v>25</v>
      </c>
      <c r="N13" s="6">
        <f t="shared" si="0"/>
        <v>2009</v>
      </c>
      <c r="O13" s="6">
        <f t="shared" si="1"/>
        <v>4970</v>
      </c>
      <c r="P13" s="6">
        <v>593.21</v>
      </c>
      <c r="Q13" s="6">
        <f t="shared" si="2"/>
        <v>2128</v>
      </c>
      <c r="R13" s="6">
        <f t="shared" si="3"/>
        <v>4963</v>
      </c>
      <c r="S13" s="6">
        <v>1190.1199999999999</v>
      </c>
      <c r="T13" s="6">
        <f t="shared" si="4"/>
        <v>15853.329999999998</v>
      </c>
      <c r="U13" s="6">
        <f t="shared" si="5"/>
        <v>5352.12</v>
      </c>
      <c r="V13" s="6">
        <f t="shared" si="6"/>
        <v>10526.21</v>
      </c>
      <c r="W13" s="6">
        <f t="shared" si="7"/>
        <v>64647.88</v>
      </c>
      <c r="X13" s="5">
        <v>121</v>
      </c>
      <c r="Y13" s="20"/>
    </row>
    <row r="14" spans="1:25" s="4" customFormat="1" x14ac:dyDescent="0.25">
      <c r="A14" s="4">
        <v>5</v>
      </c>
      <c r="B14" s="9">
        <v>4122</v>
      </c>
      <c r="C14" s="11" t="s">
        <v>40</v>
      </c>
      <c r="D14" s="5" t="s">
        <v>41</v>
      </c>
      <c r="E14" s="5" t="s">
        <v>61</v>
      </c>
      <c r="F14" s="11" t="s">
        <v>36</v>
      </c>
      <c r="G14" s="31" t="s">
        <v>64</v>
      </c>
      <c r="H14" s="35">
        <v>44256</v>
      </c>
      <c r="I14" s="36">
        <v>44440</v>
      </c>
      <c r="J14" s="37" t="s">
        <v>25</v>
      </c>
      <c r="K14" s="34">
        <v>70000</v>
      </c>
      <c r="L14" s="10">
        <v>0</v>
      </c>
      <c r="M14" s="6">
        <v>25</v>
      </c>
      <c r="N14" s="6">
        <f t="shared" si="0"/>
        <v>2009</v>
      </c>
      <c r="O14" s="6">
        <f t="shared" si="1"/>
        <v>4970</v>
      </c>
      <c r="P14" s="6">
        <v>593.21</v>
      </c>
      <c r="Q14" s="6">
        <f t="shared" si="2"/>
        <v>2128</v>
      </c>
      <c r="R14" s="6">
        <f t="shared" si="3"/>
        <v>4963</v>
      </c>
      <c r="S14" s="6">
        <v>0</v>
      </c>
      <c r="T14" s="6">
        <f t="shared" si="4"/>
        <v>14663.21</v>
      </c>
      <c r="U14" s="6">
        <f t="shared" si="5"/>
        <v>4162</v>
      </c>
      <c r="V14" s="6">
        <f t="shared" si="6"/>
        <v>10526.21</v>
      </c>
      <c r="W14" s="6">
        <f t="shared" si="7"/>
        <v>65838</v>
      </c>
      <c r="X14" s="5">
        <v>121</v>
      </c>
      <c r="Y14" s="20"/>
    </row>
    <row r="15" spans="1:25" s="4" customFormat="1" x14ac:dyDescent="0.25">
      <c r="A15" s="4">
        <v>6</v>
      </c>
      <c r="B15" s="9">
        <v>4175</v>
      </c>
      <c r="C15" s="11" t="s">
        <v>48</v>
      </c>
      <c r="D15" s="5" t="s">
        <v>49</v>
      </c>
      <c r="E15" s="5" t="s">
        <v>63</v>
      </c>
      <c r="F15" s="11" t="s">
        <v>50</v>
      </c>
      <c r="G15" s="31" t="s">
        <v>65</v>
      </c>
      <c r="H15" s="35">
        <v>44228</v>
      </c>
      <c r="I15" s="36">
        <v>44409</v>
      </c>
      <c r="J15" s="37" t="s">
        <v>25</v>
      </c>
      <c r="K15" s="34">
        <v>70000</v>
      </c>
      <c r="L15" s="10">
        <v>5368.45</v>
      </c>
      <c r="M15" s="6">
        <v>25</v>
      </c>
      <c r="N15" s="6">
        <f t="shared" si="0"/>
        <v>2009</v>
      </c>
      <c r="O15" s="6">
        <f t="shared" si="1"/>
        <v>4970</v>
      </c>
      <c r="P15" s="6">
        <v>593.21</v>
      </c>
      <c r="Q15" s="6">
        <f t="shared" si="2"/>
        <v>2128</v>
      </c>
      <c r="R15" s="6">
        <f t="shared" si="3"/>
        <v>4963</v>
      </c>
      <c r="S15" s="6">
        <v>0</v>
      </c>
      <c r="T15" s="6">
        <f t="shared" si="4"/>
        <v>14663.21</v>
      </c>
      <c r="U15" s="6">
        <f t="shared" si="5"/>
        <v>9530.4500000000007</v>
      </c>
      <c r="V15" s="6">
        <f t="shared" si="6"/>
        <v>10526.21</v>
      </c>
      <c r="W15" s="6">
        <f t="shared" si="7"/>
        <v>60469.55</v>
      </c>
      <c r="X15" s="5">
        <v>121</v>
      </c>
      <c r="Y15" s="20"/>
    </row>
    <row r="16" spans="1:25" s="4" customFormat="1" x14ac:dyDescent="0.25">
      <c r="A16" s="4">
        <v>7</v>
      </c>
      <c r="B16" s="9">
        <v>4121</v>
      </c>
      <c r="C16" s="11" t="s">
        <v>37</v>
      </c>
      <c r="D16" s="5" t="s">
        <v>38</v>
      </c>
      <c r="E16" s="5" t="s">
        <v>61</v>
      </c>
      <c r="F16" s="11" t="s">
        <v>36</v>
      </c>
      <c r="G16" s="31" t="s">
        <v>65</v>
      </c>
      <c r="H16" s="35">
        <v>44256</v>
      </c>
      <c r="I16" s="36">
        <v>44440</v>
      </c>
      <c r="J16" s="37" t="s">
        <v>25</v>
      </c>
      <c r="K16" s="34">
        <v>70000</v>
      </c>
      <c r="L16" s="10">
        <v>5368.45</v>
      </c>
      <c r="M16" s="6">
        <v>25</v>
      </c>
      <c r="N16" s="6">
        <f t="shared" si="0"/>
        <v>2009</v>
      </c>
      <c r="O16" s="6">
        <f t="shared" si="1"/>
        <v>4970</v>
      </c>
      <c r="P16" s="6">
        <v>593.21</v>
      </c>
      <c r="Q16" s="6">
        <f t="shared" si="2"/>
        <v>2128</v>
      </c>
      <c r="R16" s="6">
        <f t="shared" si="3"/>
        <v>4963</v>
      </c>
      <c r="S16" s="6">
        <v>0</v>
      </c>
      <c r="T16" s="6">
        <f t="shared" si="4"/>
        <v>14663.21</v>
      </c>
      <c r="U16" s="6">
        <f t="shared" si="5"/>
        <v>9530.4500000000007</v>
      </c>
      <c r="V16" s="6">
        <f t="shared" si="6"/>
        <v>10526.21</v>
      </c>
      <c r="W16" s="6">
        <f t="shared" si="7"/>
        <v>60469.55</v>
      </c>
      <c r="X16" s="5">
        <v>121</v>
      </c>
      <c r="Y16" s="20"/>
    </row>
    <row r="17" spans="1:25" s="4" customFormat="1" x14ac:dyDescent="0.25">
      <c r="A17" s="4">
        <v>8</v>
      </c>
      <c r="B17" s="9">
        <v>4153</v>
      </c>
      <c r="C17" s="11" t="s">
        <v>44</v>
      </c>
      <c r="D17" s="5" t="s">
        <v>45</v>
      </c>
      <c r="E17" s="5" t="s">
        <v>46</v>
      </c>
      <c r="F17" s="11" t="s">
        <v>47</v>
      </c>
      <c r="G17" s="31" t="s">
        <v>64</v>
      </c>
      <c r="H17" s="35">
        <v>44169</v>
      </c>
      <c r="I17" s="36">
        <v>44351</v>
      </c>
      <c r="J17" s="37" t="s">
        <v>25</v>
      </c>
      <c r="K17" s="34">
        <v>9350.8799999999992</v>
      </c>
      <c r="L17" s="10">
        <v>0</v>
      </c>
      <c r="M17" s="6">
        <v>25</v>
      </c>
      <c r="N17" s="6">
        <f t="shared" si="0"/>
        <v>268.37025599999998</v>
      </c>
      <c r="O17" s="6">
        <f t="shared" si="1"/>
        <v>663.91247999999985</v>
      </c>
      <c r="P17" s="6">
        <f t="shared" ref="P17" si="8">+K17*1.1%</f>
        <v>102.85968</v>
      </c>
      <c r="Q17" s="6">
        <f t="shared" si="2"/>
        <v>284.266752</v>
      </c>
      <c r="R17" s="6">
        <f t="shared" si="3"/>
        <v>662.97739200000001</v>
      </c>
      <c r="S17" s="6">
        <v>0</v>
      </c>
      <c r="T17" s="6">
        <f t="shared" si="4"/>
        <v>1982.3865599999999</v>
      </c>
      <c r="U17" s="6">
        <f t="shared" si="5"/>
        <v>577.63700799999992</v>
      </c>
      <c r="V17" s="6">
        <f t="shared" si="6"/>
        <v>1429.7495519999998</v>
      </c>
      <c r="W17" s="6">
        <f t="shared" si="7"/>
        <v>8773.2429919999995</v>
      </c>
      <c r="X17" s="5">
        <v>121</v>
      </c>
      <c r="Y17" s="20"/>
    </row>
    <row r="18" spans="1:25" s="4" customFormat="1" x14ac:dyDescent="0.25">
      <c r="A18" s="4">
        <v>9</v>
      </c>
      <c r="B18" s="9">
        <v>508</v>
      </c>
      <c r="C18" s="11" t="s">
        <v>52</v>
      </c>
      <c r="D18" s="5" t="s">
        <v>53</v>
      </c>
      <c r="E18" s="5" t="s">
        <v>61</v>
      </c>
      <c r="F18" s="11" t="s">
        <v>36</v>
      </c>
      <c r="G18" s="31" t="s">
        <v>65</v>
      </c>
      <c r="H18" s="35">
        <v>44262</v>
      </c>
      <c r="I18" s="36">
        <v>44446</v>
      </c>
      <c r="J18" s="37" t="s">
        <v>25</v>
      </c>
      <c r="K18" s="34">
        <v>80000</v>
      </c>
      <c r="L18" s="10">
        <v>7400.94</v>
      </c>
      <c r="M18" s="6">
        <v>25</v>
      </c>
      <c r="N18" s="6">
        <f t="shared" si="0"/>
        <v>2296</v>
      </c>
      <c r="O18" s="6">
        <f t="shared" si="1"/>
        <v>5679.9999999999991</v>
      </c>
      <c r="P18" s="6">
        <v>593.21</v>
      </c>
      <c r="Q18" s="6">
        <f t="shared" si="2"/>
        <v>2432</v>
      </c>
      <c r="R18" s="6">
        <f t="shared" si="3"/>
        <v>5672</v>
      </c>
      <c r="S18" s="6">
        <v>0</v>
      </c>
      <c r="T18" s="6">
        <f t="shared" si="4"/>
        <v>16673.21</v>
      </c>
      <c r="U18" s="6">
        <f t="shared" si="5"/>
        <v>12153.939999999999</v>
      </c>
      <c r="V18" s="6">
        <f t="shared" si="6"/>
        <v>11945.21</v>
      </c>
      <c r="W18" s="6">
        <f t="shared" si="7"/>
        <v>67846.06</v>
      </c>
      <c r="X18" s="5">
        <v>121</v>
      </c>
      <c r="Y18" s="20"/>
    </row>
    <row r="19" spans="1:25" s="4" customFormat="1" x14ac:dyDescent="0.25">
      <c r="A19" s="4">
        <v>10</v>
      </c>
      <c r="B19" s="9">
        <v>900</v>
      </c>
      <c r="C19" s="11" t="s">
        <v>54</v>
      </c>
      <c r="D19" s="5" t="s">
        <v>55</v>
      </c>
      <c r="E19" s="5" t="s">
        <v>61</v>
      </c>
      <c r="F19" s="11" t="s">
        <v>56</v>
      </c>
      <c r="G19" s="31" t="s">
        <v>64</v>
      </c>
      <c r="H19" s="35">
        <v>44228</v>
      </c>
      <c r="I19" s="36">
        <v>44409</v>
      </c>
      <c r="J19" s="37" t="s">
        <v>25</v>
      </c>
      <c r="K19" s="34">
        <v>100000</v>
      </c>
      <c r="L19" s="10">
        <v>12105.44</v>
      </c>
      <c r="M19" s="6">
        <v>25</v>
      </c>
      <c r="N19" s="6">
        <f t="shared" si="0"/>
        <v>2870</v>
      </c>
      <c r="O19" s="6">
        <f t="shared" si="1"/>
        <v>7099.9999999999991</v>
      </c>
      <c r="P19" s="6">
        <v>593.21</v>
      </c>
      <c r="Q19" s="6">
        <f t="shared" si="2"/>
        <v>3040</v>
      </c>
      <c r="R19" s="6">
        <f t="shared" si="3"/>
        <v>7090.0000000000009</v>
      </c>
      <c r="S19" s="6">
        <v>0</v>
      </c>
      <c r="T19" s="6">
        <f t="shared" si="4"/>
        <v>20693.21</v>
      </c>
      <c r="U19" s="6">
        <f t="shared" si="5"/>
        <v>18040.440000000002</v>
      </c>
      <c r="V19" s="6">
        <f t="shared" si="6"/>
        <v>14783.21</v>
      </c>
      <c r="W19" s="6">
        <f t="shared" si="7"/>
        <v>81959.56</v>
      </c>
      <c r="X19" s="5">
        <v>121</v>
      </c>
      <c r="Y19" s="20"/>
    </row>
    <row r="20" spans="1:25" s="7" customFormat="1" x14ac:dyDescent="0.25">
      <c r="G20" s="32"/>
      <c r="K20" s="38">
        <f t="shared" ref="K20:W20" si="9">SUM(K10:K19)</f>
        <v>642150.88</v>
      </c>
      <c r="L20" s="38">
        <f t="shared" si="9"/>
        <v>39465.760000000002</v>
      </c>
      <c r="M20" s="38">
        <f t="shared" si="9"/>
        <v>250</v>
      </c>
      <c r="N20" s="38">
        <f t="shared" si="9"/>
        <v>18429.730256000003</v>
      </c>
      <c r="O20" s="17">
        <f t="shared" si="9"/>
        <v>45592.712480000002</v>
      </c>
      <c r="P20" s="38">
        <f t="shared" si="9"/>
        <v>5429.33968</v>
      </c>
      <c r="Q20" s="38">
        <f t="shared" si="9"/>
        <v>19521.386751999999</v>
      </c>
      <c r="R20" s="8">
        <f t="shared" si="9"/>
        <v>45528.497392000005</v>
      </c>
      <c r="S20" s="8">
        <f t="shared" si="9"/>
        <v>1190.1199999999999</v>
      </c>
      <c r="T20" s="8">
        <f t="shared" si="9"/>
        <v>135691.78655999998</v>
      </c>
      <c r="U20" s="8">
        <f t="shared" si="9"/>
        <v>78856.997007999991</v>
      </c>
      <c r="V20" s="8">
        <f t="shared" si="9"/>
        <v>96550.549551999982</v>
      </c>
      <c r="W20" s="8">
        <f t="shared" si="9"/>
        <v>563293.88299200009</v>
      </c>
      <c r="X20" s="8"/>
    </row>
    <row r="21" spans="1:25" s="7" customFormat="1" x14ac:dyDescent="0.25">
      <c r="G21" s="32"/>
      <c r="K21" s="8"/>
      <c r="L21" s="8"/>
      <c r="M21" s="8"/>
      <c r="N21" s="8"/>
      <c r="O21" s="17"/>
      <c r="P21" s="8"/>
      <c r="Q21" s="8"/>
      <c r="R21" s="8"/>
      <c r="S21" s="8"/>
      <c r="T21" s="8"/>
      <c r="U21" s="8"/>
      <c r="V21" s="8"/>
      <c r="W21" s="8"/>
      <c r="X21" s="8"/>
    </row>
    <row r="22" spans="1:25" x14ac:dyDescent="0.25">
      <c r="B22" s="64" t="s">
        <v>29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</row>
    <row r="23" spans="1:25" x14ac:dyDescent="0.25">
      <c r="P23" s="16"/>
      <c r="Q23" s="16"/>
      <c r="R23" s="16"/>
      <c r="T23" s="16"/>
    </row>
    <row r="24" spans="1:25" x14ac:dyDescent="0.25">
      <c r="O24" s="15"/>
      <c r="P24" s="16"/>
      <c r="Q24" s="15"/>
      <c r="R24" s="15"/>
    </row>
    <row r="25" spans="1:25" ht="15" customHeight="1" x14ac:dyDescent="0.25">
      <c r="K25" s="15"/>
    </row>
    <row r="26" spans="1:25" ht="15" customHeight="1" x14ac:dyDescent="0.25">
      <c r="B26" s="21"/>
      <c r="K26" s="15"/>
    </row>
    <row r="27" spans="1:25" ht="15" customHeight="1" thickBot="1" x14ac:dyDescent="0.3">
      <c r="B27" s="27"/>
      <c r="C27" s="27"/>
      <c r="D27" s="27"/>
      <c r="K27" s="15"/>
    </row>
    <row r="28" spans="1:25" ht="14.25" customHeight="1" x14ac:dyDescent="0.25">
      <c r="B28" s="73" t="s">
        <v>59</v>
      </c>
      <c r="C28" s="73"/>
      <c r="D28" s="73"/>
    </row>
    <row r="29" spans="1:25" x14ac:dyDescent="0.25">
      <c r="B29" s="74" t="s">
        <v>56</v>
      </c>
      <c r="C29" s="74"/>
      <c r="D29" s="74"/>
    </row>
    <row r="30" spans="1:25" x14ac:dyDescent="0.25">
      <c r="B30" s="57" t="s">
        <v>60</v>
      </c>
      <c r="C30" s="57"/>
      <c r="D30" s="57"/>
    </row>
    <row r="32" spans="1:25" ht="31.5" customHeight="1" x14ac:dyDescent="0.25"/>
    <row r="39" spans="2:7" x14ac:dyDescent="0.25">
      <c r="B39" s="7"/>
    </row>
    <row r="41" spans="2:7" x14ac:dyDescent="0.25">
      <c r="B41" s="19"/>
      <c r="C41" s="19"/>
      <c r="D41" s="19"/>
      <c r="E41" s="19"/>
      <c r="F41" s="19"/>
      <c r="G41" s="33"/>
    </row>
    <row r="42" spans="2:7" ht="33.75" x14ac:dyDescent="0.5">
      <c r="B42" s="44"/>
      <c r="C42" s="44"/>
      <c r="D42" s="44"/>
      <c r="E42" s="44"/>
      <c r="F42" s="44"/>
      <c r="G42" s="24"/>
    </row>
    <row r="43" spans="2:7" ht="31.5" x14ac:dyDescent="0.5">
      <c r="B43" s="43"/>
      <c r="C43" s="43"/>
      <c r="D43" s="43"/>
      <c r="E43" s="43"/>
      <c r="F43" s="43"/>
      <c r="G43" s="25"/>
    </row>
    <row r="44" spans="2:7" ht="31.5" customHeight="1" x14ac:dyDescent="0.25">
      <c r="B44" s="60"/>
      <c r="C44" s="60"/>
      <c r="D44" s="60"/>
      <c r="E44" s="60"/>
      <c r="F44" s="60"/>
      <c r="G44" s="26"/>
    </row>
  </sheetData>
  <autoFilter ref="A7:X19"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20" showButton="0"/>
  </autoFilter>
  <sortState ref="B11:K21">
    <sortCondition ref="K11:K21"/>
  </sortState>
  <mergeCells count="32">
    <mergeCell ref="U8:U9"/>
    <mergeCell ref="F7:F9"/>
    <mergeCell ref="B30:D30"/>
    <mergeCell ref="U7:V7"/>
    <mergeCell ref="B44:F44"/>
    <mergeCell ref="M7:M9"/>
    <mergeCell ref="N7:T7"/>
    <mergeCell ref="B22:X22"/>
    <mergeCell ref="X7:X9"/>
    <mergeCell ref="N8:O8"/>
    <mergeCell ref="P8:P9"/>
    <mergeCell ref="Q8:R8"/>
    <mergeCell ref="S8:S9"/>
    <mergeCell ref="T8:T9"/>
    <mergeCell ref="B28:D28"/>
    <mergeCell ref="B29:D29"/>
    <mergeCell ref="W7:W9"/>
    <mergeCell ref="V8:V9"/>
    <mergeCell ref="B43:F43"/>
    <mergeCell ref="B42:F42"/>
    <mergeCell ref="B1:X1"/>
    <mergeCell ref="B5:X5"/>
    <mergeCell ref="B7:B9"/>
    <mergeCell ref="C7:C9"/>
    <mergeCell ref="D7:D9"/>
    <mergeCell ref="H7:I7"/>
    <mergeCell ref="J7:J9"/>
    <mergeCell ref="K7:K9"/>
    <mergeCell ref="L7:L9"/>
    <mergeCell ref="H8:H9"/>
    <mergeCell ref="I8:I9"/>
    <mergeCell ref="A6:X6"/>
  </mergeCells>
  <pageMargins left="0.17" right="0.17" top="0.75" bottom="0.75" header="0.3" footer="0.3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 (2)</vt:lpstr>
      <vt:lpstr>'contratados (2)'!Área_de_impresión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Mercedes Minier</cp:lastModifiedBy>
  <cp:lastPrinted>2021-04-29T13:51:19Z</cp:lastPrinted>
  <dcterms:created xsi:type="dcterms:W3CDTF">2017-12-18T15:06:55Z</dcterms:created>
  <dcterms:modified xsi:type="dcterms:W3CDTF">2021-06-21T15:03:13Z</dcterms:modified>
</cp:coreProperties>
</file>