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</sheets>
  <definedNames>
    <definedName name="_xlnm._FilterDatabase" localSheetId="0" hidden="1">'contratados (2)'!$A$7:$V$43</definedName>
    <definedName name="_xlnm.Print_Area" localSheetId="0">'contratados (2)'!$A$1:$V$110</definedName>
  </definedNames>
  <calcPr calcId="144525"/>
</workbook>
</file>

<file path=xl/calcChain.xml><?xml version="1.0" encoding="utf-8"?>
<calcChain xmlns="http://schemas.openxmlformats.org/spreadsheetml/2006/main">
  <c r="M15" i="16" l="1"/>
  <c r="N15" i="16"/>
  <c r="P15" i="16"/>
  <c r="Q15" i="16"/>
  <c r="U15" i="16" l="1"/>
  <c r="S15" i="16"/>
  <c r="T15" i="16"/>
  <c r="V15" i="16" s="1"/>
  <c r="R20" i="16"/>
  <c r="Q12" i="16" l="1"/>
  <c r="Q13" i="16"/>
  <c r="Q14" i="16"/>
  <c r="Q16" i="16"/>
  <c r="Q17" i="16"/>
  <c r="Q18" i="16"/>
  <c r="Q19" i="16"/>
  <c r="P12" i="16"/>
  <c r="P13" i="16"/>
  <c r="P14" i="16"/>
  <c r="P16" i="16"/>
  <c r="P17" i="16"/>
  <c r="P18" i="16"/>
  <c r="P19" i="16"/>
  <c r="N10" i="16"/>
  <c r="N12" i="16"/>
  <c r="N13" i="16"/>
  <c r="N14" i="16"/>
  <c r="N16" i="16"/>
  <c r="N17" i="16"/>
  <c r="N18" i="16"/>
  <c r="N19" i="16"/>
  <c r="M10" i="16"/>
  <c r="M12" i="16"/>
  <c r="M13" i="16"/>
  <c r="M14" i="16"/>
  <c r="M16" i="16"/>
  <c r="M17" i="16"/>
  <c r="M18" i="16"/>
  <c r="M19" i="16"/>
  <c r="S19" i="16" l="1"/>
  <c r="U13" i="16"/>
  <c r="U17" i="16"/>
  <c r="T12" i="16"/>
  <c r="V12" i="16" s="1"/>
  <c r="U14" i="16"/>
  <c r="T19" i="16"/>
  <c r="V19" i="16" s="1"/>
  <c r="S14" i="16"/>
  <c r="U12" i="16"/>
  <c r="S18" i="16"/>
  <c r="T18" i="16"/>
  <c r="V18" i="16" s="1"/>
  <c r="U19" i="16"/>
  <c r="S13" i="16"/>
  <c r="T14" i="16"/>
  <c r="V14" i="16" s="1"/>
  <c r="T17" i="16"/>
  <c r="V17" i="16" s="1"/>
  <c r="T13" i="16"/>
  <c r="V13" i="16" s="1"/>
  <c r="S12" i="16"/>
  <c r="U16" i="16"/>
  <c r="S16" i="16"/>
  <c r="S17" i="16"/>
  <c r="U18" i="16"/>
  <c r="T16" i="16"/>
  <c r="V16" i="16" s="1"/>
  <c r="J20" i="16"/>
  <c r="K20" i="16"/>
  <c r="Q11" i="16"/>
  <c r="L20" i="16"/>
  <c r="N11" i="16" l="1"/>
  <c r="Q10" i="16" l="1"/>
  <c r="Q20" i="16" s="1"/>
  <c r="P10" i="16"/>
  <c r="T10" i="16" s="1"/>
  <c r="N20" i="16"/>
  <c r="P11" i="16"/>
  <c r="M11" i="16"/>
  <c r="O20" i="16" l="1"/>
  <c r="P20" i="16"/>
  <c r="V10" i="16"/>
  <c r="M20" i="16"/>
  <c r="S11" i="16"/>
  <c r="U11" i="16"/>
  <c r="T11" i="16"/>
  <c r="T20" i="16" s="1"/>
  <c r="U10" i="16"/>
  <c r="S10" i="16"/>
  <c r="U20" i="16" l="1"/>
  <c r="S20" i="16"/>
  <c r="V11" i="16"/>
  <c r="V20" i="16" s="1"/>
</calcChain>
</file>

<file path=xl/sharedStrings.xml><?xml version="1.0" encoding="utf-8"?>
<sst xmlns="http://schemas.openxmlformats.org/spreadsheetml/2006/main" count="89" uniqueCount="61">
  <si>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</si>
  <si>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</si>
  <si>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</si>
  <si>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</si>
  <si>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</si>
  <si>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</si>
  <si>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</si>
  <si>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</si>
  <si>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</si>
  <si>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</si>
  <si>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</si>
  <si>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</si>
  <si>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</si>
  <si>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</si>
  <si>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</si>
  <si>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</si>
  <si>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</si>
  <si>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</si>
  <si>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</si>
  <si>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</si>
  <si>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DIRECCION GENERAL</t>
  </si>
  <si>
    <t>TERRERO GALARZA</t>
  </si>
  <si>
    <t xml:space="preserve">FRANCISCO JOSE 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</si>
  <si>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</si>
  <si>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</si>
  <si>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</si>
  <si>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</si>
  <si>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</si>
  <si>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</si>
  <si>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</si>
  <si>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</si>
  <si>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MIEMBRO CUERPO ASESORES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</si>
  <si>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</si>
  <si>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</si>
  <si>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</si>
  <si>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</si>
  <si>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</si>
  <si>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</si>
  <si>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</si>
  <si>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</si>
  <si>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</si>
  <si>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</si>
  <si>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</si>
  <si>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ENC. INVEST. TECNOLOGIA</t>
  </si>
  <si>
    <t>ANALISTA LEGAL</t>
  </si>
  <si>
    <t>MARIA ISABEL</t>
  </si>
  <si>
    <t>ALBA TEJEDA</t>
  </si>
  <si>
    <t>MAXIMO ESTEBAN</t>
  </si>
  <si>
    <t>VIÑAS FLORES</t>
  </si>
  <si>
    <t>ASESOR</t>
  </si>
  <si>
    <t>INDHIRA MASSIELL</t>
  </si>
  <si>
    <t>OLLER MARTINEZ</t>
  </si>
  <si>
    <t>CONSULTORIA JURIDICA</t>
  </si>
  <si>
    <t>DEPTO. INVENCIONES</t>
  </si>
  <si>
    <t>ANPI</t>
  </si>
  <si>
    <t>M</t>
  </si>
  <si>
    <t>F</t>
  </si>
  <si>
    <t>IRIS MARIA</t>
  </si>
  <si>
    <t>MENDEZ GOMEZ</t>
  </si>
  <si>
    <t>Correspondiente al mes de JULIO del año  2021</t>
  </si>
  <si>
    <t>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</si>
</sst>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vertical="distributed"/>
    </xf>
    <xf numFmtId="0" fontId="3" fillId="4" borderId="7" xfId="0" applyFont="1" applyFill="1" applyBorder="1" applyAlignment="1">
      <alignment vertical="distributed"/>
    </xf>
    <xf numFmtId="0" fontId="0" fillId="2" borderId="0" xfId="0" applyFill="1"/>
    <xf numFmtId="0" fontId="4" fillId="0" borderId="0" xfId="0" applyFont="1"/>
    <xf numFmtId="164" fontId="4" fillId="0" borderId="0" xfId="0" applyNumberFormat="1" applyFont="1"/>
    <xf numFmtId="0" fontId="3" fillId="4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164" fontId="0" fillId="0" borderId="0" xfId="0" applyNumberFormat="1"/>
    <xf numFmtId="164" fontId="0" fillId="0" borderId="0" xfId="1" applyFont="1"/>
    <xf numFmtId="164" fontId="8" fillId="0" borderId="0" xfId="0" applyNumberFormat="1" applyFont="1"/>
    <xf numFmtId="0" fontId="10" fillId="0" borderId="0" xfId="0" applyFont="1"/>
    <xf numFmtId="0" fontId="0" fillId="0" borderId="0" xfId="0" applyBorder="1"/>
    <xf numFmtId="0" fontId="0" fillId="2" borderId="0" xfId="0" applyFill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distributed"/>
    </xf>
    <xf numFmtId="0" fontId="3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0" xfId="1" applyFon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0" fontId="0" fillId="2" borderId="9" xfId="0" applyFill="1" applyBorder="1"/>
    <xf numFmtId="164" fontId="4" fillId="2" borderId="0" xfId="0" applyNumberFormat="1" applyFont="1" applyFill="1"/>
    <xf numFmtId="164" fontId="4" fillId="0" borderId="13" xfId="0" applyNumberFormat="1" applyFont="1" applyBorder="1"/>
    <xf numFmtId="165" fontId="0" fillId="2" borderId="15" xfId="0" applyNumberFormat="1" applyFont="1" applyFill="1" applyBorder="1"/>
    <xf numFmtId="165" fontId="0" fillId="2" borderId="12" xfId="0" applyNumberFormat="1" applyFont="1" applyFill="1" applyBorder="1"/>
    <xf numFmtId="0" fontId="0" fillId="2" borderId="12" xfId="0" applyFill="1" applyBorder="1"/>
    <xf numFmtId="164" fontId="0" fillId="2" borderId="16" xfId="1" applyFont="1" applyFill="1" applyBorder="1"/>
    <xf numFmtId="0" fontId="0" fillId="2" borderId="17" xfId="0" applyFill="1" applyBorder="1" applyAlignment="1">
      <alignment horizontal="center"/>
    </xf>
    <xf numFmtId="165" fontId="0" fillId="2" borderId="18" xfId="0" applyNumberFormat="1" applyFont="1" applyFill="1" applyBorder="1"/>
    <xf numFmtId="165" fontId="0" fillId="2" borderId="17" xfId="0" applyNumberFormat="1" applyFont="1" applyFill="1" applyBorder="1"/>
    <xf numFmtId="0" fontId="0" fillId="2" borderId="17" xfId="0" applyFill="1" applyBorder="1"/>
    <xf numFmtId="164" fontId="0" fillId="2" borderId="19" xfId="1" applyFont="1" applyFill="1" applyBorder="1"/>
    <xf numFmtId="164" fontId="1" fillId="2" borderId="16" xfId="1" applyFont="1" applyFill="1" applyBorder="1"/>
    <xf numFmtId="164" fontId="1" fillId="2" borderId="10" xfId="1" applyFont="1" applyFill="1" applyBorder="1"/>
    <xf numFmtId="164" fontId="1" fillId="2" borderId="19" xfId="1" applyFont="1" applyFill="1" applyBorder="1"/>
    <xf numFmtId="164" fontId="1" fillId="2" borderId="12" xfId="1" applyFont="1" applyFill="1" applyBorder="1"/>
    <xf numFmtId="164" fontId="1" fillId="2" borderId="9" xfId="1" applyFont="1" applyFill="1" applyBorder="1"/>
    <xf numFmtId="164" fontId="1" fillId="2" borderId="17" xfId="1" applyFont="1" applyFill="1" applyBorder="1"/>
    <xf numFmtId="164" fontId="1" fillId="2" borderId="15" xfId="1" applyFont="1" applyFill="1" applyBorder="1"/>
    <xf numFmtId="164" fontId="1" fillId="2" borderId="8" xfId="1" applyFont="1" applyFill="1" applyBorder="1"/>
    <xf numFmtId="164" fontId="1" fillId="2" borderId="18" xfId="1" applyFont="1" applyFill="1" applyBorder="1"/>
    <xf numFmtId="164" fontId="1" fillId="2" borderId="20" xfId="1" applyFont="1" applyFill="1" applyBorder="1"/>
    <xf numFmtId="164" fontId="1" fillId="2" borderId="14" xfId="1" applyFont="1" applyFill="1" applyBorder="1"/>
    <xf numFmtId="164" fontId="1" fillId="2" borderId="21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8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4" fontId="1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distributed"/>
    </xf>
    <xf numFmtId="0" fontId="3" fillId="3" borderId="4" xfId="0" applyFont="1" applyFill="1" applyBorder="1" applyAlignment="1">
      <alignment horizontal="center" vertical="distributed"/>
    </xf>
    <xf numFmtId="0" fontId="3" fillId="3" borderId="6" xfId="0" applyFont="1" applyFill="1" applyBorder="1" applyAlignment="1">
      <alignment horizontal="center" vertical="distributed"/>
    </xf>
    <xf numFmtId="0" fontId="3" fillId="3" borderId="4" xfId="0" applyFont="1" applyFill="1" applyBorder="1" applyAlignment="1">
      <alignment horizontal="left" vertical="distributed"/>
    </xf>
    <xf numFmtId="0" fontId="3" fillId="3" borderId="6" xfId="0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 vertical="distributed"/>
    </xf>
    <xf numFmtId="0" fontId="3" fillId="3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4" fillId="0" borderId="0" xfId="1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distributed"/>
    </xf>
    <xf numFmtId="0" fontId="3" fillId="4" borderId="1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distributed"/>
    </xf>
    <xf numFmtId="0" fontId="3" fillId="4" borderId="4" xfId="0" applyFont="1" applyFill="1" applyBorder="1" applyAlignment="1">
      <alignment horizontal="center" vertical="distributed"/>
    </xf>
    <xf numFmtId="0" fontId="3" fillId="4" borderId="6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distributed" vertical="center"/>
    </xf>
    <xf numFmtId="0" fontId="3" fillId="4" borderId="7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3</xdr:row>
      <xdr:rowOff>73270</xdr:rowOff>
    </xdr:from>
    <xdr:to>
      <xdr:col>7</xdr:col>
      <xdr:colOff>278355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819150</xdr:colOff>
      <xdr:row>0</xdr:row>
      <xdr:rowOff>209551</xdr:rowOff>
    </xdr:from>
    <xdr:to>
      <xdr:col>16</xdr:col>
      <xdr:colOff>121081</xdr:colOff>
      <xdr:row>5</xdr:row>
      <xdr:rowOff>19050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182725" y="2095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topLeftCell="E16" zoomScaleNormal="100" workbookViewId="0">
      <selection activeCell="H33" sqref="H33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4.5703125" style="1" bestFit="1" customWidth="1"/>
    <col min="4" max="4" width="27.28515625" style="1" customWidth="1"/>
    <col min="5" max="5" width="25.5703125" style="1" customWidth="1"/>
    <col min="6" max="6" width="9.140625" style="19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2.2851562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23" ht="18" x14ac:dyDescent="0.25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4" spans="1:23" ht="18.75" x14ac:dyDescent="0.3">
      <c r="I4" s="12" t="s">
        <v>30</v>
      </c>
    </row>
    <row r="5" spans="1:23" ht="18" x14ac:dyDescent="0.25">
      <c r="B5" s="80" t="s">
        <v>59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3" ht="15.75" thickBot="1" x14ac:dyDescent="0.3">
      <c r="A6" s="87" t="s">
        <v>29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</row>
    <row r="7" spans="1:23" ht="16.5" customHeight="1" thickBot="1" x14ac:dyDescent="0.3">
      <c r="B7" s="69" t="s">
        <v>3</v>
      </c>
      <c r="C7" s="69" t="s">
        <v>4</v>
      </c>
      <c r="D7" s="2"/>
      <c r="E7" s="84" t="s">
        <v>6</v>
      </c>
      <c r="F7" s="18"/>
      <c r="G7" s="82" t="s">
        <v>24</v>
      </c>
      <c r="H7" s="83"/>
      <c r="I7" s="84" t="s">
        <v>7</v>
      </c>
      <c r="J7" s="85" t="s">
        <v>8</v>
      </c>
      <c r="K7" s="59" t="s">
        <v>27</v>
      </c>
      <c r="L7" s="59" t="s">
        <v>9</v>
      </c>
      <c r="M7" s="61" t="s">
        <v>0</v>
      </c>
      <c r="N7" s="62"/>
      <c r="O7" s="62"/>
      <c r="P7" s="62"/>
      <c r="Q7" s="62"/>
      <c r="R7" s="62"/>
      <c r="S7" s="63"/>
      <c r="T7" s="88" t="s">
        <v>1</v>
      </c>
      <c r="U7" s="89"/>
      <c r="V7" s="69" t="s">
        <v>2</v>
      </c>
    </row>
    <row r="8" spans="1:23" ht="16.5" customHeight="1" thickBot="1" x14ac:dyDescent="0.3">
      <c r="B8" s="70"/>
      <c r="C8" s="70"/>
      <c r="D8" s="7" t="s">
        <v>5</v>
      </c>
      <c r="E8" s="78"/>
      <c r="F8" s="78" t="s">
        <v>60</v>
      </c>
      <c r="G8" s="84" t="s">
        <v>25</v>
      </c>
      <c r="H8" s="84" t="s">
        <v>26</v>
      </c>
      <c r="I8" s="78"/>
      <c r="J8" s="86"/>
      <c r="K8" s="60"/>
      <c r="L8" s="60"/>
      <c r="M8" s="65" t="s">
        <v>10</v>
      </c>
      <c r="N8" s="66"/>
      <c r="O8" s="59" t="s">
        <v>11</v>
      </c>
      <c r="P8" s="67" t="s">
        <v>12</v>
      </c>
      <c r="Q8" s="68"/>
      <c r="R8" s="69" t="s">
        <v>13</v>
      </c>
      <c r="S8" s="71" t="s">
        <v>14</v>
      </c>
      <c r="T8" s="59" t="s">
        <v>15</v>
      </c>
      <c r="U8" s="59" t="s">
        <v>16</v>
      </c>
      <c r="V8" s="70"/>
    </row>
    <row r="9" spans="1:23" ht="72.75" customHeight="1" thickBot="1" x14ac:dyDescent="0.3">
      <c r="B9" s="81"/>
      <c r="C9" s="70"/>
      <c r="D9" s="3"/>
      <c r="E9" s="78"/>
      <c r="F9" s="79"/>
      <c r="G9" s="78"/>
      <c r="H9" s="78"/>
      <c r="I9" s="78"/>
      <c r="J9" s="86"/>
      <c r="K9" s="60"/>
      <c r="L9" s="60"/>
      <c r="M9" s="8" t="s">
        <v>17</v>
      </c>
      <c r="N9" s="8" t="s">
        <v>18</v>
      </c>
      <c r="O9" s="60"/>
      <c r="P9" s="8" t="s">
        <v>19</v>
      </c>
      <c r="Q9" s="8" t="s">
        <v>28</v>
      </c>
      <c r="R9" s="70"/>
      <c r="S9" s="72"/>
      <c r="T9" s="60"/>
      <c r="U9" s="60"/>
      <c r="V9" s="70"/>
      <c r="W9" s="13"/>
    </row>
    <row r="10" spans="1:23" s="4" customFormat="1" ht="15.75" thickBot="1" x14ac:dyDescent="0.3">
      <c r="A10" s="4">
        <v>1</v>
      </c>
      <c r="B10" s="32" t="s">
        <v>22</v>
      </c>
      <c r="C10" s="51" t="s">
        <v>21</v>
      </c>
      <c r="D10" s="32" t="s">
        <v>20</v>
      </c>
      <c r="E10" s="54" t="s">
        <v>31</v>
      </c>
      <c r="F10" s="20" t="s">
        <v>55</v>
      </c>
      <c r="G10" s="30">
        <v>44101</v>
      </c>
      <c r="H10" s="31">
        <v>44466</v>
      </c>
      <c r="I10" s="32" t="s">
        <v>23</v>
      </c>
      <c r="J10" s="33">
        <v>52800</v>
      </c>
      <c r="K10" s="42">
        <v>2249.1799999999998</v>
      </c>
      <c r="L10" s="48">
        <v>25</v>
      </c>
      <c r="M10" s="45">
        <f t="shared" ref="M10:M19" si="0">+J10*2.87%</f>
        <v>1515.36</v>
      </c>
      <c r="N10" s="45">
        <f t="shared" ref="N10:N19" si="1">+J10*7.1%</f>
        <v>3748.7999999999997</v>
      </c>
      <c r="O10" s="42">
        <v>580.79999999999995</v>
      </c>
      <c r="P10" s="42">
        <f t="shared" ref="P10:P19" si="2">+J10*3.04%</f>
        <v>1605.12</v>
      </c>
      <c r="Q10" s="42">
        <f t="shared" ref="Q10:Q19" si="3">+J10*7.09%</f>
        <v>3743.5200000000004</v>
      </c>
      <c r="R10" s="42">
        <v>0</v>
      </c>
      <c r="S10" s="42">
        <f t="shared" ref="S10:S19" si="4">SUM(M10:R10)</f>
        <v>11193.6</v>
      </c>
      <c r="T10" s="42">
        <f t="shared" ref="T10:T19" si="5">+K10+L10+M10+P10+R10</f>
        <v>5394.66</v>
      </c>
      <c r="U10" s="42">
        <f t="shared" ref="U10:U19" si="6">+N10+O10+Q10</f>
        <v>8073.12</v>
      </c>
      <c r="V10" s="39">
        <f t="shared" ref="V10:V19" si="7">+J10-T10</f>
        <v>47405.34</v>
      </c>
      <c r="W10" s="14"/>
    </row>
    <row r="11" spans="1:23" s="4" customFormat="1" x14ac:dyDescent="0.25">
      <c r="A11" s="4">
        <v>2</v>
      </c>
      <c r="B11" s="27" t="s">
        <v>50</v>
      </c>
      <c r="C11" s="52" t="s">
        <v>51</v>
      </c>
      <c r="D11" s="27" t="s">
        <v>53</v>
      </c>
      <c r="E11" s="55" t="s">
        <v>44</v>
      </c>
      <c r="F11" s="20" t="s">
        <v>56</v>
      </c>
      <c r="G11" s="25">
        <v>44305</v>
      </c>
      <c r="H11" s="26">
        <v>44458</v>
      </c>
      <c r="I11" s="27" t="s">
        <v>23</v>
      </c>
      <c r="J11" s="24">
        <v>60000</v>
      </c>
      <c r="K11" s="43">
        <v>3486.65</v>
      </c>
      <c r="L11" s="49">
        <v>25</v>
      </c>
      <c r="M11" s="46">
        <f>+J11*2.87%</f>
        <v>1722</v>
      </c>
      <c r="N11" s="46">
        <f>+J11*7.1%</f>
        <v>4260</v>
      </c>
      <c r="O11" s="43">
        <v>593.21</v>
      </c>
      <c r="P11" s="43">
        <f>+J11*3.04%</f>
        <v>1824</v>
      </c>
      <c r="Q11" s="43">
        <f>+J11*7.09%</f>
        <v>4254</v>
      </c>
      <c r="R11" s="43">
        <v>0</v>
      </c>
      <c r="S11" s="43">
        <f>SUM(M11:R11)</f>
        <v>12653.21</v>
      </c>
      <c r="T11" s="43">
        <f>+K11+L11+M11+P11+R11</f>
        <v>7057.65</v>
      </c>
      <c r="U11" s="43">
        <f>+N11+O11+Q11</f>
        <v>9107.2099999999991</v>
      </c>
      <c r="V11" s="40">
        <f>+J11-T11</f>
        <v>52942.35</v>
      </c>
      <c r="W11" s="14"/>
    </row>
    <row r="12" spans="1:23" s="4" customFormat="1" x14ac:dyDescent="0.25">
      <c r="A12" s="4">
        <v>3</v>
      </c>
      <c r="B12" s="27" t="s">
        <v>39</v>
      </c>
      <c r="C12" s="52" t="s">
        <v>40</v>
      </c>
      <c r="D12" s="27" t="s">
        <v>52</v>
      </c>
      <c r="E12" s="55" t="s">
        <v>33</v>
      </c>
      <c r="F12" s="21" t="s">
        <v>56</v>
      </c>
      <c r="G12" s="25">
        <v>44317</v>
      </c>
      <c r="H12" s="26">
        <v>44500</v>
      </c>
      <c r="I12" s="27" t="s">
        <v>23</v>
      </c>
      <c r="J12" s="24">
        <v>60000</v>
      </c>
      <c r="K12" s="43">
        <v>3486.65</v>
      </c>
      <c r="L12" s="49">
        <v>25</v>
      </c>
      <c r="M12" s="46">
        <f t="shared" si="0"/>
        <v>1722</v>
      </c>
      <c r="N12" s="46">
        <f t="shared" si="1"/>
        <v>4260</v>
      </c>
      <c r="O12" s="43">
        <v>593.21</v>
      </c>
      <c r="P12" s="43">
        <f t="shared" si="2"/>
        <v>1824</v>
      </c>
      <c r="Q12" s="43">
        <f t="shared" si="3"/>
        <v>4254</v>
      </c>
      <c r="R12" s="43">
        <v>0</v>
      </c>
      <c r="S12" s="43">
        <f t="shared" si="4"/>
        <v>12653.21</v>
      </c>
      <c r="T12" s="43">
        <f t="shared" si="5"/>
        <v>7057.65</v>
      </c>
      <c r="U12" s="43">
        <f t="shared" si="6"/>
        <v>9107.2099999999991</v>
      </c>
      <c r="V12" s="40">
        <f t="shared" si="7"/>
        <v>52942.35</v>
      </c>
      <c r="W12" s="14"/>
    </row>
    <row r="13" spans="1:23" s="4" customFormat="1" x14ac:dyDescent="0.25">
      <c r="A13" s="4">
        <v>4</v>
      </c>
      <c r="B13" s="27" t="s">
        <v>36</v>
      </c>
      <c r="C13" s="52" t="s">
        <v>32</v>
      </c>
      <c r="D13" s="27" t="s">
        <v>52</v>
      </c>
      <c r="E13" s="55" t="s">
        <v>33</v>
      </c>
      <c r="F13" s="21" t="s">
        <v>56</v>
      </c>
      <c r="G13" s="25">
        <v>44256</v>
      </c>
      <c r="H13" s="26">
        <v>44440</v>
      </c>
      <c r="I13" s="27" t="s">
        <v>23</v>
      </c>
      <c r="J13" s="24">
        <v>70000</v>
      </c>
      <c r="K13" s="43">
        <v>0</v>
      </c>
      <c r="L13" s="49">
        <v>25</v>
      </c>
      <c r="M13" s="46">
        <f t="shared" si="0"/>
        <v>2009</v>
      </c>
      <c r="N13" s="46">
        <f t="shared" si="1"/>
        <v>4970</v>
      </c>
      <c r="O13" s="43">
        <v>593.21</v>
      </c>
      <c r="P13" s="43">
        <f t="shared" si="2"/>
        <v>2128</v>
      </c>
      <c r="Q13" s="43">
        <f t="shared" si="3"/>
        <v>4963</v>
      </c>
      <c r="R13" s="43">
        <v>1190.1199999999999</v>
      </c>
      <c r="S13" s="43">
        <f t="shared" si="4"/>
        <v>15853.329999999998</v>
      </c>
      <c r="T13" s="43">
        <f t="shared" si="5"/>
        <v>5352.12</v>
      </c>
      <c r="U13" s="43">
        <f t="shared" si="6"/>
        <v>10526.21</v>
      </c>
      <c r="V13" s="40">
        <f t="shared" si="7"/>
        <v>64647.88</v>
      </c>
      <c r="W13" s="14"/>
    </row>
    <row r="14" spans="1:23" s="4" customFormat="1" x14ac:dyDescent="0.25">
      <c r="A14" s="4">
        <v>5</v>
      </c>
      <c r="B14" s="27" t="s">
        <v>37</v>
      </c>
      <c r="C14" s="52" t="s">
        <v>38</v>
      </c>
      <c r="D14" s="27" t="s">
        <v>52</v>
      </c>
      <c r="E14" s="55" t="s">
        <v>33</v>
      </c>
      <c r="F14" s="21" t="s">
        <v>55</v>
      </c>
      <c r="G14" s="25">
        <v>44256</v>
      </c>
      <c r="H14" s="26">
        <v>44440</v>
      </c>
      <c r="I14" s="27" t="s">
        <v>23</v>
      </c>
      <c r="J14" s="24">
        <v>70000</v>
      </c>
      <c r="K14" s="43">
        <v>0</v>
      </c>
      <c r="L14" s="49">
        <v>25</v>
      </c>
      <c r="M14" s="46">
        <f t="shared" si="0"/>
        <v>2009</v>
      </c>
      <c r="N14" s="46">
        <f t="shared" si="1"/>
        <v>4970</v>
      </c>
      <c r="O14" s="43">
        <v>593.21</v>
      </c>
      <c r="P14" s="43">
        <f t="shared" si="2"/>
        <v>2128</v>
      </c>
      <c r="Q14" s="43">
        <f t="shared" si="3"/>
        <v>4963</v>
      </c>
      <c r="R14" s="43">
        <v>0</v>
      </c>
      <c r="S14" s="43">
        <f t="shared" si="4"/>
        <v>14663.21</v>
      </c>
      <c r="T14" s="43">
        <f t="shared" si="5"/>
        <v>4162</v>
      </c>
      <c r="U14" s="43">
        <f t="shared" si="6"/>
        <v>10526.21</v>
      </c>
      <c r="V14" s="40">
        <f t="shared" si="7"/>
        <v>65838</v>
      </c>
      <c r="W14" s="14"/>
    </row>
    <row r="15" spans="1:23" s="4" customFormat="1" x14ac:dyDescent="0.25">
      <c r="A15" s="4">
        <v>6</v>
      </c>
      <c r="B15" s="27" t="s">
        <v>57</v>
      </c>
      <c r="C15" s="52" t="s">
        <v>58</v>
      </c>
      <c r="D15" s="27" t="s">
        <v>52</v>
      </c>
      <c r="E15" s="55" t="s">
        <v>44</v>
      </c>
      <c r="F15" s="21" t="s">
        <v>56</v>
      </c>
      <c r="G15" s="25">
        <v>44348</v>
      </c>
      <c r="H15" s="26">
        <v>44561</v>
      </c>
      <c r="I15" s="27" t="s">
        <v>23</v>
      </c>
      <c r="J15" s="24">
        <v>70000</v>
      </c>
      <c r="K15" s="43">
        <v>5368.45</v>
      </c>
      <c r="L15" s="49">
        <v>25</v>
      </c>
      <c r="M15" s="46">
        <f t="shared" si="0"/>
        <v>2009</v>
      </c>
      <c r="N15" s="46">
        <f t="shared" si="1"/>
        <v>4970</v>
      </c>
      <c r="O15" s="43">
        <v>593.21</v>
      </c>
      <c r="P15" s="43">
        <f t="shared" si="2"/>
        <v>2128</v>
      </c>
      <c r="Q15" s="43">
        <f t="shared" si="3"/>
        <v>4963</v>
      </c>
      <c r="R15" s="43">
        <v>0</v>
      </c>
      <c r="S15" s="43">
        <f t="shared" si="4"/>
        <v>14663.21</v>
      </c>
      <c r="T15" s="43">
        <f t="shared" si="5"/>
        <v>9530.4500000000007</v>
      </c>
      <c r="U15" s="43">
        <f t="shared" si="6"/>
        <v>10526.21</v>
      </c>
      <c r="V15" s="40">
        <f t="shared" si="7"/>
        <v>60469.55</v>
      </c>
      <c r="W15" s="14"/>
    </row>
    <row r="16" spans="1:23" s="4" customFormat="1" x14ac:dyDescent="0.25">
      <c r="A16" s="4">
        <v>7</v>
      </c>
      <c r="B16" s="27" t="s">
        <v>41</v>
      </c>
      <c r="C16" s="52" t="s">
        <v>42</v>
      </c>
      <c r="D16" s="27" t="s">
        <v>54</v>
      </c>
      <c r="E16" s="55" t="s">
        <v>43</v>
      </c>
      <c r="F16" s="21" t="s">
        <v>56</v>
      </c>
      <c r="G16" s="25">
        <v>44228</v>
      </c>
      <c r="H16" s="26">
        <v>44409</v>
      </c>
      <c r="I16" s="27" t="s">
        <v>23</v>
      </c>
      <c r="J16" s="24">
        <v>70000</v>
      </c>
      <c r="K16" s="43">
        <v>5368.45</v>
      </c>
      <c r="L16" s="49">
        <v>25</v>
      </c>
      <c r="M16" s="46">
        <f t="shared" si="0"/>
        <v>2009</v>
      </c>
      <c r="N16" s="46">
        <f t="shared" si="1"/>
        <v>4970</v>
      </c>
      <c r="O16" s="43">
        <v>593.21</v>
      </c>
      <c r="P16" s="43">
        <f t="shared" si="2"/>
        <v>2128</v>
      </c>
      <c r="Q16" s="43">
        <f t="shared" si="3"/>
        <v>4963</v>
      </c>
      <c r="R16" s="43">
        <v>0</v>
      </c>
      <c r="S16" s="43">
        <f t="shared" si="4"/>
        <v>14663.21</v>
      </c>
      <c r="T16" s="43">
        <f t="shared" si="5"/>
        <v>9530.4500000000007</v>
      </c>
      <c r="U16" s="43">
        <f t="shared" si="6"/>
        <v>10526.21</v>
      </c>
      <c r="V16" s="40">
        <f t="shared" si="7"/>
        <v>60469.55</v>
      </c>
      <c r="W16" s="14"/>
    </row>
    <row r="17" spans="1:23" s="4" customFormat="1" x14ac:dyDescent="0.25">
      <c r="A17" s="4">
        <v>8</v>
      </c>
      <c r="B17" s="27" t="s">
        <v>34</v>
      </c>
      <c r="C17" s="52" t="s">
        <v>35</v>
      </c>
      <c r="D17" s="27" t="s">
        <v>52</v>
      </c>
      <c r="E17" s="55" t="s">
        <v>33</v>
      </c>
      <c r="F17" s="21" t="s">
        <v>56</v>
      </c>
      <c r="G17" s="25">
        <v>44256</v>
      </c>
      <c r="H17" s="26">
        <v>44440</v>
      </c>
      <c r="I17" s="27" t="s">
        <v>23</v>
      </c>
      <c r="J17" s="24">
        <v>70000</v>
      </c>
      <c r="K17" s="43">
        <v>5368.45</v>
      </c>
      <c r="L17" s="49">
        <v>25</v>
      </c>
      <c r="M17" s="46">
        <f t="shared" si="0"/>
        <v>2009</v>
      </c>
      <c r="N17" s="46">
        <f t="shared" si="1"/>
        <v>4970</v>
      </c>
      <c r="O17" s="43">
        <v>593.21</v>
      </c>
      <c r="P17" s="43">
        <f t="shared" si="2"/>
        <v>2128</v>
      </c>
      <c r="Q17" s="43">
        <f t="shared" si="3"/>
        <v>4963</v>
      </c>
      <c r="R17" s="43">
        <v>0</v>
      </c>
      <c r="S17" s="43">
        <f t="shared" si="4"/>
        <v>14663.21</v>
      </c>
      <c r="T17" s="43">
        <f t="shared" si="5"/>
        <v>9530.4500000000007</v>
      </c>
      <c r="U17" s="43">
        <f t="shared" si="6"/>
        <v>10526.21</v>
      </c>
      <c r="V17" s="40">
        <f t="shared" si="7"/>
        <v>60469.55</v>
      </c>
      <c r="W17" s="14"/>
    </row>
    <row r="18" spans="1:23" s="4" customFormat="1" x14ac:dyDescent="0.25">
      <c r="A18" s="4">
        <v>9</v>
      </c>
      <c r="B18" s="27" t="s">
        <v>45</v>
      </c>
      <c r="C18" s="52" t="s">
        <v>46</v>
      </c>
      <c r="D18" s="27" t="s">
        <v>52</v>
      </c>
      <c r="E18" s="55" t="s">
        <v>33</v>
      </c>
      <c r="F18" s="21" t="s">
        <v>56</v>
      </c>
      <c r="G18" s="25">
        <v>44262</v>
      </c>
      <c r="H18" s="26">
        <v>44446</v>
      </c>
      <c r="I18" s="27" t="s">
        <v>23</v>
      </c>
      <c r="J18" s="24">
        <v>80000</v>
      </c>
      <c r="K18" s="43">
        <v>7400.94</v>
      </c>
      <c r="L18" s="49">
        <v>25</v>
      </c>
      <c r="M18" s="46">
        <f t="shared" si="0"/>
        <v>2296</v>
      </c>
      <c r="N18" s="46">
        <f t="shared" si="1"/>
        <v>5679.9999999999991</v>
      </c>
      <c r="O18" s="43">
        <v>593.21</v>
      </c>
      <c r="P18" s="43">
        <f t="shared" si="2"/>
        <v>2432</v>
      </c>
      <c r="Q18" s="43">
        <f t="shared" si="3"/>
        <v>5672</v>
      </c>
      <c r="R18" s="43">
        <v>0</v>
      </c>
      <c r="S18" s="43">
        <f t="shared" si="4"/>
        <v>16673.21</v>
      </c>
      <c r="T18" s="43">
        <f t="shared" si="5"/>
        <v>12153.939999999999</v>
      </c>
      <c r="U18" s="43">
        <f t="shared" si="6"/>
        <v>11945.21</v>
      </c>
      <c r="V18" s="40">
        <f t="shared" si="7"/>
        <v>67846.06</v>
      </c>
      <c r="W18" s="14"/>
    </row>
    <row r="19" spans="1:23" s="4" customFormat="1" ht="15.75" thickBot="1" x14ac:dyDescent="0.3">
      <c r="A19" s="4">
        <v>10</v>
      </c>
      <c r="B19" s="37" t="s">
        <v>47</v>
      </c>
      <c r="C19" s="53" t="s">
        <v>48</v>
      </c>
      <c r="D19" s="37" t="s">
        <v>52</v>
      </c>
      <c r="E19" s="56" t="s">
        <v>49</v>
      </c>
      <c r="F19" s="34" t="s">
        <v>55</v>
      </c>
      <c r="G19" s="35">
        <v>44228</v>
      </c>
      <c r="H19" s="36">
        <v>44409</v>
      </c>
      <c r="I19" s="37" t="s">
        <v>23</v>
      </c>
      <c r="J19" s="38">
        <v>100000</v>
      </c>
      <c r="K19" s="44">
        <v>12105.44</v>
      </c>
      <c r="L19" s="50">
        <v>25</v>
      </c>
      <c r="M19" s="47">
        <f t="shared" si="0"/>
        <v>2870</v>
      </c>
      <c r="N19" s="47">
        <f t="shared" si="1"/>
        <v>7099.9999999999991</v>
      </c>
      <c r="O19" s="44">
        <v>593.21</v>
      </c>
      <c r="P19" s="44">
        <f t="shared" si="2"/>
        <v>3040</v>
      </c>
      <c r="Q19" s="44">
        <f t="shared" si="3"/>
        <v>7090.0000000000009</v>
      </c>
      <c r="R19" s="44">
        <v>0</v>
      </c>
      <c r="S19" s="44">
        <f t="shared" si="4"/>
        <v>20693.21</v>
      </c>
      <c r="T19" s="44">
        <f t="shared" si="5"/>
        <v>18040.440000000002</v>
      </c>
      <c r="U19" s="44">
        <f t="shared" si="6"/>
        <v>14783.21</v>
      </c>
      <c r="V19" s="41">
        <f t="shared" si="7"/>
        <v>81959.56</v>
      </c>
      <c r="W19" s="14"/>
    </row>
    <row r="20" spans="1:23" s="5" customFormat="1" x14ac:dyDescent="0.25">
      <c r="F20" s="22"/>
      <c r="J20" s="28">
        <f t="shared" ref="J20:V20" si="8">SUM(J10:J19)</f>
        <v>702800</v>
      </c>
      <c r="K20" s="28">
        <f t="shared" si="8"/>
        <v>44834.21</v>
      </c>
      <c r="L20" s="28">
        <f t="shared" si="8"/>
        <v>250</v>
      </c>
      <c r="M20" s="28">
        <f t="shared" si="8"/>
        <v>20170.36</v>
      </c>
      <c r="N20" s="11">
        <f t="shared" si="8"/>
        <v>49898.8</v>
      </c>
      <c r="O20" s="28">
        <f t="shared" si="8"/>
        <v>5919.6900000000005</v>
      </c>
      <c r="P20" s="28">
        <f t="shared" si="8"/>
        <v>21365.119999999999</v>
      </c>
      <c r="Q20" s="6">
        <f t="shared" si="8"/>
        <v>49828.520000000004</v>
      </c>
      <c r="R20" s="6">
        <f t="shared" si="8"/>
        <v>1190.1199999999999</v>
      </c>
      <c r="S20" s="6">
        <f t="shared" si="8"/>
        <v>148372.60999999996</v>
      </c>
      <c r="T20" s="6">
        <f t="shared" si="8"/>
        <v>87809.81</v>
      </c>
      <c r="U20" s="6">
        <f t="shared" si="8"/>
        <v>105647.00999999998</v>
      </c>
      <c r="V20" s="29">
        <f t="shared" si="8"/>
        <v>614990.18999999994</v>
      </c>
    </row>
    <row r="21" spans="1:23" s="5" customFormat="1" x14ac:dyDescent="0.25">
      <c r="F21" s="22"/>
      <c r="J21" s="6"/>
      <c r="K21" s="6"/>
      <c r="L21" s="6"/>
      <c r="M21" s="6"/>
      <c r="N21" s="11"/>
      <c r="O21" s="6"/>
      <c r="P21" s="6"/>
      <c r="Q21" s="6"/>
      <c r="R21" s="6"/>
      <c r="S21" s="6"/>
      <c r="T21" s="6"/>
      <c r="U21" s="6"/>
      <c r="V21" s="6"/>
    </row>
    <row r="22" spans="1:23" x14ac:dyDescent="0.2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</row>
    <row r="23" spans="1:23" x14ac:dyDescent="0.25">
      <c r="O23" s="10"/>
      <c r="P23" s="10"/>
      <c r="Q23" s="10"/>
      <c r="S23" s="10"/>
    </row>
    <row r="24" spans="1:23" x14ac:dyDescent="0.25">
      <c r="N24" s="9"/>
      <c r="O24" s="10"/>
      <c r="P24" s="9"/>
      <c r="Q24" s="9"/>
    </row>
    <row r="25" spans="1:23" ht="15" customHeight="1" x14ac:dyDescent="0.25">
      <c r="J25" s="9"/>
    </row>
    <row r="26" spans="1:23" ht="15" customHeight="1" x14ac:dyDescent="0.25">
      <c r="J26" s="9"/>
    </row>
    <row r="27" spans="1:23" ht="15" customHeight="1" x14ac:dyDescent="0.25">
      <c r="B27" s="57"/>
      <c r="C27" s="57"/>
      <c r="D27" s="13"/>
      <c r="J27" s="9"/>
    </row>
    <row r="28" spans="1:23" ht="14.25" customHeight="1" x14ac:dyDescent="0.25">
      <c r="B28" s="75"/>
      <c r="C28" s="75"/>
      <c r="D28" s="75"/>
    </row>
    <row r="29" spans="1:23" x14ac:dyDescent="0.25">
      <c r="B29" s="76"/>
      <c r="C29" s="76"/>
      <c r="D29" s="76"/>
    </row>
    <row r="30" spans="1:23" x14ac:dyDescent="0.25">
      <c r="B30" s="77"/>
      <c r="C30" s="77"/>
      <c r="D30" s="77"/>
    </row>
    <row r="32" spans="1:23" ht="31.5" customHeight="1" x14ac:dyDescent="0.25"/>
    <row r="41" spans="2:6" x14ac:dyDescent="0.25">
      <c r="B41" s="13"/>
      <c r="C41" s="13"/>
      <c r="D41" s="13"/>
      <c r="E41" s="13"/>
      <c r="F41" s="23"/>
    </row>
    <row r="42" spans="2:6" ht="33.75" x14ac:dyDescent="0.5">
      <c r="B42" s="74"/>
      <c r="C42" s="74"/>
      <c r="D42" s="74"/>
      <c r="E42" s="74"/>
      <c r="F42" s="15"/>
    </row>
    <row r="43" spans="2:6" ht="31.5" x14ac:dyDescent="0.5">
      <c r="B43" s="73"/>
      <c r="C43" s="73"/>
      <c r="D43" s="73"/>
      <c r="E43" s="73"/>
      <c r="F43" s="16"/>
    </row>
    <row r="44" spans="2:6" ht="31.5" customHeight="1" x14ac:dyDescent="0.25">
      <c r="B44" s="58"/>
      <c r="C44" s="58"/>
      <c r="D44" s="58"/>
      <c r="E44" s="58"/>
      <c r="F44" s="17"/>
    </row>
  </sheetData>
  <autoFilter ref="A7:V19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J11:J21"/>
  </sortState>
  <mergeCells count="31">
    <mergeCell ref="B1:V1"/>
    <mergeCell ref="B5:V5"/>
    <mergeCell ref="B7:B9"/>
    <mergeCell ref="C7:C9"/>
    <mergeCell ref="G7:H7"/>
    <mergeCell ref="I7:I9"/>
    <mergeCell ref="J7:J9"/>
    <mergeCell ref="K7:K9"/>
    <mergeCell ref="G8:G9"/>
    <mergeCell ref="H8:H9"/>
    <mergeCell ref="A6:V6"/>
    <mergeCell ref="T8:T9"/>
    <mergeCell ref="E7:E9"/>
    <mergeCell ref="T7:U7"/>
    <mergeCell ref="V7:V9"/>
    <mergeCell ref="U8:U9"/>
    <mergeCell ref="B44:E44"/>
    <mergeCell ref="L7:L9"/>
    <mergeCell ref="M7:S7"/>
    <mergeCell ref="B22:V22"/>
    <mergeCell ref="M8:N8"/>
    <mergeCell ref="O8:O9"/>
    <mergeCell ref="P8:Q8"/>
    <mergeCell ref="R8:R9"/>
    <mergeCell ref="S8:S9"/>
    <mergeCell ref="B43:E43"/>
    <mergeCell ref="B42:E42"/>
    <mergeCell ref="B28:D28"/>
    <mergeCell ref="B29:D29"/>
    <mergeCell ref="B30:D30"/>
    <mergeCell ref="F8:F9"/>
  </mergeCells>
  <pageMargins left="0.17" right="0.17" top="0.75" bottom="0.75" header="0.3" footer="0.3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(2)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2021-07-20T19:32:12Z</cp:lastPrinted>
  <dcterms:created xsi:type="dcterms:W3CDTF">2017-12-18T15:06:55Z</dcterms:created>
  <dcterms:modified xsi:type="dcterms:W3CDTF">2021-08-06T13:15:25Z</dcterms:modified>
</cp:coreProperties>
</file>