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 (2)" sheetId="16" r:id="rId1"/>
  </sheets>
  <definedNames>
    <definedName name="_xlnm._FilterDatabase" localSheetId="0" hidden="1">'contratados (2)'!$A$7:$V$47</definedName>
    <definedName name="_xlnm.Print_Area" localSheetId="0">'contratados (2)'!$A$1:$V$114</definedName>
  </definedNames>
  <calcPr calcId="144525"/>
</workbook>
</file>

<file path=xl/calcChain.xml><?xml version="1.0" encoding="utf-8"?>
<calcChain xmlns="http://schemas.openxmlformats.org/spreadsheetml/2006/main">
  <c r="O24" i="16" l="1"/>
  <c r="N12" i="16"/>
  <c r="N13" i="16"/>
  <c r="U13" i="16" s="1"/>
  <c r="N14" i="16"/>
  <c r="N15" i="16"/>
  <c r="N16" i="16"/>
  <c r="N17" i="16"/>
  <c r="N18" i="16"/>
  <c r="N19" i="16"/>
  <c r="N20" i="16"/>
  <c r="N21" i="16"/>
  <c r="N22" i="16"/>
  <c r="N23" i="16"/>
  <c r="N11" i="16"/>
  <c r="S14" i="16"/>
  <c r="T14" i="16"/>
  <c r="V14" i="16"/>
  <c r="U14" i="16"/>
  <c r="M14" i="16"/>
  <c r="P14" i="16"/>
  <c r="Q14" i="16"/>
  <c r="Q13" i="16"/>
  <c r="P13" i="16"/>
  <c r="M13" i="16"/>
  <c r="T13" i="16" s="1"/>
  <c r="V13" i="16" s="1"/>
  <c r="Q11" i="16"/>
  <c r="P11" i="16"/>
  <c r="M11" i="16"/>
  <c r="M23" i="16"/>
  <c r="Q23" i="16"/>
  <c r="P23" i="16"/>
  <c r="M21" i="16"/>
  <c r="P21" i="16"/>
  <c r="Q21" i="16"/>
  <c r="U23" i="16" l="1"/>
  <c r="S13" i="16"/>
  <c r="S11" i="16"/>
  <c r="U21" i="16"/>
  <c r="U11" i="16"/>
  <c r="T11" i="16"/>
  <c r="V11" i="16" s="1"/>
  <c r="T21" i="16"/>
  <c r="V21" i="16" s="1"/>
  <c r="S23" i="16"/>
  <c r="T23" i="16"/>
  <c r="V23" i="16" s="1"/>
  <c r="S21" i="16"/>
  <c r="M18" i="16"/>
  <c r="P18" i="16"/>
  <c r="Q18" i="16"/>
  <c r="U18" i="16" l="1"/>
  <c r="S18" i="16"/>
  <c r="T18" i="16"/>
  <c r="V18" i="16" s="1"/>
  <c r="R24" i="16"/>
  <c r="Q15" i="16" l="1"/>
  <c r="Q16" i="16"/>
  <c r="Q17" i="16"/>
  <c r="Q19" i="16"/>
  <c r="Q20" i="16"/>
  <c r="Q22" i="16"/>
  <c r="P15" i="16"/>
  <c r="P16" i="16"/>
  <c r="P17" i="16"/>
  <c r="P19" i="16"/>
  <c r="P20" i="16"/>
  <c r="P22" i="16"/>
  <c r="M10" i="16"/>
  <c r="M15" i="16"/>
  <c r="M16" i="16"/>
  <c r="M17" i="16"/>
  <c r="M19" i="16"/>
  <c r="M20" i="16"/>
  <c r="M22" i="16"/>
  <c r="U16" i="16" l="1"/>
  <c r="U20" i="16"/>
  <c r="T15" i="16"/>
  <c r="V15" i="16" s="1"/>
  <c r="U17" i="16"/>
  <c r="S17" i="16"/>
  <c r="U15" i="16"/>
  <c r="S22" i="16"/>
  <c r="T22" i="16"/>
  <c r="V22" i="16" s="1"/>
  <c r="S16" i="16"/>
  <c r="T17" i="16"/>
  <c r="V17" i="16" s="1"/>
  <c r="T20" i="16"/>
  <c r="V20" i="16" s="1"/>
  <c r="T16" i="16"/>
  <c r="V16" i="16" s="1"/>
  <c r="S15" i="16"/>
  <c r="U19" i="16"/>
  <c r="S19" i="16"/>
  <c r="S20" i="16"/>
  <c r="U22" i="16"/>
  <c r="T19" i="16"/>
  <c r="V19" i="16" s="1"/>
  <c r="J24" i="16"/>
  <c r="K24" i="16"/>
  <c r="Q12" i="16"/>
  <c r="L24" i="16"/>
  <c r="Q10" i="16" l="1"/>
  <c r="Q24" i="16" s="1"/>
  <c r="P10" i="16"/>
  <c r="T10" i="16" s="1"/>
  <c r="N24" i="16"/>
  <c r="P12" i="16"/>
  <c r="M12" i="16"/>
  <c r="P24" i="16" l="1"/>
  <c r="V10" i="16"/>
  <c r="M24" i="16"/>
  <c r="S12" i="16"/>
  <c r="U12" i="16"/>
  <c r="T12" i="16"/>
  <c r="T24" i="16" s="1"/>
  <c r="U10" i="16"/>
  <c r="S10" i="16"/>
  <c r="U24" i="16" l="1"/>
  <c r="S24" i="16"/>
  <c r="V12" i="16"/>
  <c r="V24" i="16" s="1"/>
</calcChain>
</file>

<file path=xl/sharedStrings.xml><?xml version="1.0" encoding="utf-8"?>
<sst xmlns="http://schemas.openxmlformats.org/spreadsheetml/2006/main" count="114" uniqueCount="76">
  <si>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</si>
  <si>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</si>
  <si>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</si>
  <si>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</si>
  <si>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</si>
  <si>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</si>
  <si>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</si>
  <si>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</si>
  <si>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</si>
  <si>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</si>
  <si>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</si>
  <si>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</si>
  <si>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</si>
  <si>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</si>
  <si>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</si>
  <si>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</si>
  <si>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</si>
  <si>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</si>
  <si>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</si>
  <si>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DIRECCION GENERAL</t>
  </si>
  <si>
    <t>TERRERO GALARZA</t>
  </si>
  <si>
    <t xml:space="preserve">FRANCISCO JOSE </t>
  </si>
  <si>
    <t>CONTRATADO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</si>
  <si>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</si>
  <si>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</si>
  <si>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</si>
  <si>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</si>
  <si>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</si>
  <si>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</si>
  <si>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</si>
  <si>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MIEMBRO CUERPO ASESORES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</si>
  <si>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</si>
  <si>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</si>
  <si>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</si>
  <si>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</si>
  <si>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</si>
  <si>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</si>
  <si>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</si>
  <si>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</si>
  <si>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</si>
  <si>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</si>
  <si>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</si>
  <si>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</si>
  <si>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</si>
  <si>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</si>
  <si>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INDHIRA MASSIELL</t>
  </si>
  <si>
    <t>OLLER MARTINEZ</t>
  </si>
  <si>
    <t>CONSULTORIA JURIDICA</t>
  </si>
  <si>
    <t>DEPTO. INVENCIONES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</si>
  <si>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</si>
  <si>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</si>
  <si>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</si>
  <si>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</si>
  <si>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</si>
  <si>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</si>
  <si>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</si>
  <si>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</si>
  <si>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DEPTO. ADMINISTRATIVO</t>
  </si>
  <si>
    <t>RECURSOS HUMANOS</t>
  </si>
  <si>
    <t>ANALISTA</t>
  </si>
  <si>
    <t>DANIEL DE JESUS</t>
  </si>
  <si>
    <t>FRIAS</t>
  </si>
  <si>
    <t>DEPTO. JURIDICA</t>
  </si>
  <si>
    <t>GABRIELA SABRINA</t>
  </si>
  <si>
    <t>FURCAL</t>
  </si>
  <si>
    <t>DEPTO. JURIDICO</t>
  </si>
  <si>
    <t>SECRETARIA</t>
  </si>
  <si>
    <t>PUELLO SOTO</t>
  </si>
  <si>
    <t>GINA LOYOBRIGIDA DE LA ALTAGRACIA</t>
  </si>
  <si>
    <t>REVISION Y ANALISIS</t>
  </si>
  <si>
    <t>ANALISTA DE REVISION Y ANALISIS</t>
  </si>
  <si>
    <t>CANDIDA MIGUELINA</t>
  </si>
  <si>
    <t>HERNANDEZ BARETT</t>
  </si>
  <si>
    <t>DEPTO. SIGNOS DISTINTIVOS</t>
  </si>
  <si>
    <t>19/011/2021</t>
  </si>
  <si>
    <t xml:space="preserve"> Correspondiente al mes de AGOSTO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</si>
</sst>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XDR&quot;* #,##0.00_-;\-&quot;XDR&quot;* #,##0.00_-;_-&quot;XDR&quot;* &quot;-&quot;??_-;_-@_-"/>
    <numFmt numFmtId="164" formatCode="_(* #,##0.00_);_(* \(#,##0.00\);_(* &quot;-&quot;??_);_(@_)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vertical="distributed"/>
    </xf>
    <xf numFmtId="0" fontId="3" fillId="4" borderId="7" xfId="0" applyFont="1" applyFill="1" applyBorder="1" applyAlignment="1">
      <alignment vertical="distributed"/>
    </xf>
    <xf numFmtId="0" fontId="0" fillId="2" borderId="0" xfId="0" applyFill="1"/>
    <xf numFmtId="0" fontId="4" fillId="0" borderId="0" xfId="0" applyFont="1"/>
    <xf numFmtId="164" fontId="4" fillId="0" borderId="0" xfId="0" applyNumberFormat="1" applyFont="1"/>
    <xf numFmtId="0" fontId="3" fillId="4" borderId="7" xfId="0" applyFont="1" applyFill="1" applyBorder="1" applyAlignment="1">
      <alignment horizontal="center" vertical="distributed"/>
    </xf>
    <xf numFmtId="0" fontId="3" fillId="3" borderId="1" xfId="0" applyFont="1" applyFill="1" applyBorder="1" applyAlignment="1">
      <alignment horizontal="distributed" vertical="center"/>
    </xf>
    <xf numFmtId="164" fontId="0" fillId="0" borderId="0" xfId="0" applyNumberFormat="1"/>
    <xf numFmtId="164" fontId="0" fillId="0" borderId="0" xfId="1" applyFont="1"/>
    <xf numFmtId="164" fontId="8" fillId="0" borderId="0" xfId="0" applyNumberFormat="1" applyFont="1"/>
    <xf numFmtId="0" fontId="10" fillId="0" borderId="0" xfId="0" applyFont="1"/>
    <xf numFmtId="0" fontId="0" fillId="0" borderId="0" xfId="0" applyBorder="1"/>
    <xf numFmtId="0" fontId="0" fillId="2" borderId="0" xfId="0" applyFill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distributed"/>
    </xf>
    <xf numFmtId="0" fontId="3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2" borderId="10" xfId="1" applyFont="1" applyFill="1" applyBorder="1"/>
    <xf numFmtId="165" fontId="0" fillId="2" borderId="8" xfId="0" applyNumberFormat="1" applyFont="1" applyFill="1" applyBorder="1"/>
    <xf numFmtId="165" fontId="0" fillId="2" borderId="9" xfId="0" applyNumberFormat="1" applyFont="1" applyFill="1" applyBorder="1"/>
    <xf numFmtId="0" fontId="0" fillId="2" borderId="9" xfId="0" applyFill="1" applyBorder="1"/>
    <xf numFmtId="165" fontId="0" fillId="2" borderId="15" xfId="0" applyNumberFormat="1" applyFont="1" applyFill="1" applyBorder="1"/>
    <xf numFmtId="165" fontId="0" fillId="2" borderId="12" xfId="0" applyNumberFormat="1" applyFont="1" applyFill="1" applyBorder="1"/>
    <xf numFmtId="0" fontId="0" fillId="2" borderId="12" xfId="0" applyFill="1" applyBorder="1"/>
    <xf numFmtId="164" fontId="0" fillId="2" borderId="16" xfId="1" applyFont="1" applyFill="1" applyBorder="1"/>
    <xf numFmtId="164" fontId="1" fillId="2" borderId="16" xfId="1" applyFont="1" applyFill="1" applyBorder="1"/>
    <xf numFmtId="164" fontId="1" fillId="2" borderId="10" xfId="1" applyFont="1" applyFill="1" applyBorder="1"/>
    <xf numFmtId="164" fontId="1" fillId="2" borderId="12" xfId="1" applyFont="1" applyFill="1" applyBorder="1"/>
    <xf numFmtId="164" fontId="1" fillId="2" borderId="9" xfId="1" applyFont="1" applyFill="1" applyBorder="1"/>
    <xf numFmtId="164" fontId="1" fillId="2" borderId="15" xfId="1" applyFont="1" applyFill="1" applyBorder="1"/>
    <xf numFmtId="164" fontId="1" fillId="2" borderId="8" xfId="1" applyFont="1" applyFill="1" applyBorder="1"/>
    <xf numFmtId="164" fontId="1" fillId="2" borderId="17" xfId="1" applyFont="1" applyFill="1" applyBorder="1"/>
    <xf numFmtId="164" fontId="1" fillId="2" borderId="14" xfId="1" applyFont="1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17" xfId="0" applyFill="1" applyBorder="1"/>
    <xf numFmtId="0" fontId="0" fillId="2" borderId="14" xfId="0" applyFill="1" applyBorder="1"/>
    <xf numFmtId="164" fontId="1" fillId="0" borderId="0" xfId="1" applyFont="1" applyBorder="1" applyAlignment="1">
      <alignment horizontal="left" vertical="distributed"/>
    </xf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/>
    <xf numFmtId="0" fontId="0" fillId="2" borderId="22" xfId="0" applyFill="1" applyBorder="1"/>
    <xf numFmtId="0" fontId="0" fillId="2" borderId="19" xfId="0" applyFill="1" applyBorder="1" applyAlignment="1">
      <alignment horizontal="center"/>
    </xf>
    <xf numFmtId="165" fontId="0" fillId="2" borderId="21" xfId="0" applyNumberFormat="1" applyFont="1" applyFill="1" applyBorder="1"/>
    <xf numFmtId="165" fontId="0" fillId="2" borderId="19" xfId="0" applyNumberFormat="1" applyFont="1" applyFill="1" applyBorder="1"/>
    <xf numFmtId="164" fontId="0" fillId="2" borderId="23" xfId="1" applyFont="1" applyFill="1" applyBorder="1"/>
    <xf numFmtId="164" fontId="1" fillId="2" borderId="19" xfId="1" applyFont="1" applyFill="1" applyBorder="1"/>
    <xf numFmtId="164" fontId="1" fillId="2" borderId="22" xfId="1" applyFont="1" applyFill="1" applyBorder="1"/>
    <xf numFmtId="164" fontId="1" fillId="2" borderId="21" xfId="1" applyFont="1" applyFill="1" applyBorder="1"/>
    <xf numFmtId="164" fontId="1" fillId="2" borderId="23" xfId="1" applyFont="1" applyFill="1" applyBorder="1"/>
    <xf numFmtId="0" fontId="0" fillId="2" borderId="20" xfId="0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4" xfId="0" applyFill="1" applyBorder="1" applyAlignment="1">
      <alignment horizontal="left" wrapText="1"/>
    </xf>
    <xf numFmtId="164" fontId="1" fillId="2" borderId="2" xfId="1" applyFont="1" applyFill="1" applyBorder="1"/>
    <xf numFmtId="164" fontId="4" fillId="2" borderId="5" xfId="0" applyNumberFormat="1" applyFont="1" applyFill="1" applyBorder="1"/>
    <xf numFmtId="0" fontId="0" fillId="2" borderId="18" xfId="0" applyFill="1" applyBorder="1"/>
    <xf numFmtId="0" fontId="0" fillId="2" borderId="24" xfId="0" applyFill="1" applyBorder="1"/>
    <xf numFmtId="0" fontId="0" fillId="2" borderId="18" xfId="0" applyFont="1" applyFill="1" applyBorder="1"/>
    <xf numFmtId="0" fontId="0" fillId="2" borderId="13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25" xfId="0" applyFill="1" applyBorder="1"/>
    <xf numFmtId="165" fontId="0" fillId="2" borderId="18" xfId="0" applyNumberFormat="1" applyFont="1" applyFill="1" applyBorder="1"/>
    <xf numFmtId="164" fontId="0" fillId="2" borderId="18" xfId="1" applyFont="1" applyFill="1" applyBorder="1"/>
    <xf numFmtId="164" fontId="1" fillId="2" borderId="18" xfId="1" applyFont="1" applyFill="1" applyBorder="1"/>
    <xf numFmtId="164" fontId="4" fillId="0" borderId="18" xfId="0" applyNumberFormat="1" applyFont="1" applyBorder="1"/>
    <xf numFmtId="164" fontId="4" fillId="2" borderId="18" xfId="0" applyNumberFormat="1" applyFont="1" applyFill="1" applyBorder="1"/>
    <xf numFmtId="164" fontId="8" fillId="2" borderId="18" xfId="0" applyNumberFormat="1" applyFont="1" applyFill="1" applyBorder="1"/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5" fillId="0" borderId="0" xfId="0" applyFont="1" applyAlignment="1">
      <alignment horizontal="center" vertical="distributed"/>
    </xf>
    <xf numFmtId="0" fontId="3" fillId="3" borderId="1" xfId="0" applyFont="1" applyFill="1" applyBorder="1" applyAlignment="1">
      <alignment horizontal="distributed" vertical="center"/>
    </xf>
    <xf numFmtId="0" fontId="3" fillId="3" borderId="7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left" vertical="distributed"/>
    </xf>
    <xf numFmtId="0" fontId="3" fillId="3" borderId="4" xfId="0" applyFont="1" applyFill="1" applyBorder="1" applyAlignment="1">
      <alignment horizontal="center" vertical="distributed"/>
    </xf>
    <xf numFmtId="0" fontId="3" fillId="3" borderId="6" xfId="0" applyFont="1" applyFill="1" applyBorder="1" applyAlignment="1">
      <alignment horizontal="center" vertical="distributed"/>
    </xf>
    <xf numFmtId="0" fontId="3" fillId="3" borderId="4" xfId="0" applyFont="1" applyFill="1" applyBorder="1" applyAlignment="1">
      <alignment horizontal="left" vertical="distributed"/>
    </xf>
    <xf numFmtId="0" fontId="3" fillId="3" borderId="6" xfId="0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 vertical="distributed"/>
    </xf>
    <xf numFmtId="0" fontId="3" fillId="3" borderId="7" xfId="0" applyFont="1" applyFill="1" applyBorder="1" applyAlignment="1">
      <alignment horizontal="center" vertical="distributed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4" fillId="0" borderId="0" xfId="1" applyFont="1" applyBorder="1" applyAlignment="1">
      <alignment horizontal="center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3" fillId="4" borderId="7" xfId="0" applyFont="1" applyFill="1" applyBorder="1" applyAlignment="1">
      <alignment horizontal="center" vertical="distributed"/>
    </xf>
    <xf numFmtId="0" fontId="3" fillId="4" borderId="1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distributed"/>
    </xf>
    <xf numFmtId="0" fontId="3" fillId="4" borderId="4" xfId="0" applyFont="1" applyFill="1" applyBorder="1" applyAlignment="1">
      <alignment horizontal="center" vertical="distributed"/>
    </xf>
    <xf numFmtId="0" fontId="3" fillId="4" borderId="6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distributed" vertical="center"/>
    </xf>
    <xf numFmtId="0" fontId="3" fillId="4" borderId="7" xfId="0" applyFont="1" applyFill="1" applyBorder="1" applyAlignment="1">
      <alignment horizontal="distributed" vertical="center"/>
    </xf>
    <xf numFmtId="0" fontId="7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3</xdr:row>
      <xdr:rowOff>73270</xdr:rowOff>
    </xdr:from>
    <xdr:to>
      <xdr:col>7</xdr:col>
      <xdr:colOff>278355</xdr:colOff>
      <xdr:row>5</xdr:row>
      <xdr:rowOff>52883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6" y="749545"/>
          <a:ext cx="1354679" cy="46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819150</xdr:colOff>
      <xdr:row>0</xdr:row>
      <xdr:rowOff>209551</xdr:rowOff>
    </xdr:from>
    <xdr:to>
      <xdr:col>16</xdr:col>
      <xdr:colOff>121081</xdr:colOff>
      <xdr:row>5</xdr:row>
      <xdr:rowOff>19050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4182725" y="209551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A10" zoomScaleNormal="100" workbookViewId="0">
      <selection activeCell="H30" sqref="H30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4.5703125" style="1" bestFit="1" customWidth="1"/>
    <col min="4" max="4" width="27.28515625" style="1" customWidth="1"/>
    <col min="5" max="5" width="25.5703125" style="1" customWidth="1"/>
    <col min="6" max="6" width="9.140625" style="19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1" spans="1:23" ht="18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4" spans="1:23" ht="18.75" x14ac:dyDescent="0.3">
      <c r="I4" s="12" t="s">
        <v>29</v>
      </c>
    </row>
    <row r="5" spans="1:23" ht="18" x14ac:dyDescent="0.25">
      <c r="B5" s="100" t="s">
        <v>75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3" ht="15.75" thickBot="1" x14ac:dyDescent="0.3">
      <c r="A6" s="107" t="s">
        <v>28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</row>
    <row r="7" spans="1:23" ht="16.5" customHeight="1" thickBot="1" x14ac:dyDescent="0.3">
      <c r="B7" s="89" t="s">
        <v>3</v>
      </c>
      <c r="C7" s="89" t="s">
        <v>4</v>
      </c>
      <c r="D7" s="2"/>
      <c r="E7" s="104" t="s">
        <v>6</v>
      </c>
      <c r="F7" s="18"/>
      <c r="G7" s="102" t="s">
        <v>23</v>
      </c>
      <c r="H7" s="103"/>
      <c r="I7" s="104" t="s">
        <v>7</v>
      </c>
      <c r="J7" s="105" t="s">
        <v>8</v>
      </c>
      <c r="K7" s="79" t="s">
        <v>26</v>
      </c>
      <c r="L7" s="79" t="s">
        <v>9</v>
      </c>
      <c r="M7" s="81" t="s">
        <v>0</v>
      </c>
      <c r="N7" s="82"/>
      <c r="O7" s="82"/>
      <c r="P7" s="82"/>
      <c r="Q7" s="82"/>
      <c r="R7" s="82"/>
      <c r="S7" s="83"/>
      <c r="T7" s="108" t="s">
        <v>1</v>
      </c>
      <c r="U7" s="109"/>
      <c r="V7" s="89" t="s">
        <v>2</v>
      </c>
    </row>
    <row r="8" spans="1:23" ht="16.5" customHeight="1" thickBot="1" x14ac:dyDescent="0.3">
      <c r="B8" s="90"/>
      <c r="C8" s="90"/>
      <c r="D8" s="7" t="s">
        <v>5</v>
      </c>
      <c r="E8" s="98"/>
      <c r="F8" s="98" t="s">
        <v>53</v>
      </c>
      <c r="G8" s="104" t="s">
        <v>24</v>
      </c>
      <c r="H8" s="104" t="s">
        <v>25</v>
      </c>
      <c r="I8" s="98"/>
      <c r="J8" s="106"/>
      <c r="K8" s="80"/>
      <c r="L8" s="80"/>
      <c r="M8" s="85" t="s">
        <v>10</v>
      </c>
      <c r="N8" s="86"/>
      <c r="O8" s="79" t="s">
        <v>11</v>
      </c>
      <c r="P8" s="87" t="s">
        <v>12</v>
      </c>
      <c r="Q8" s="88"/>
      <c r="R8" s="89" t="s">
        <v>13</v>
      </c>
      <c r="S8" s="91" t="s">
        <v>14</v>
      </c>
      <c r="T8" s="79" t="s">
        <v>15</v>
      </c>
      <c r="U8" s="79" t="s">
        <v>16</v>
      </c>
      <c r="V8" s="90"/>
    </row>
    <row r="9" spans="1:23" ht="72.75" customHeight="1" thickBot="1" x14ac:dyDescent="0.3">
      <c r="B9" s="101"/>
      <c r="C9" s="90"/>
      <c r="D9" s="3"/>
      <c r="E9" s="98"/>
      <c r="F9" s="99"/>
      <c r="G9" s="98"/>
      <c r="H9" s="98"/>
      <c r="I9" s="98"/>
      <c r="J9" s="106"/>
      <c r="K9" s="80"/>
      <c r="L9" s="80"/>
      <c r="M9" s="8" t="s">
        <v>0</v>
      </c>
      <c r="N9" s="8" t="s">
        <v>17</v>
      </c>
      <c r="O9" s="80"/>
      <c r="P9" s="8" t="s">
        <v>18</v>
      </c>
      <c r="Q9" s="8" t="s">
        <v>27</v>
      </c>
      <c r="R9" s="90"/>
      <c r="S9" s="92"/>
      <c r="T9" s="80"/>
      <c r="U9" s="80"/>
      <c r="V9" s="90"/>
      <c r="W9" s="13"/>
    </row>
    <row r="10" spans="1:23" s="4" customFormat="1" ht="15.75" thickBot="1" x14ac:dyDescent="0.3">
      <c r="A10" s="4">
        <v>1</v>
      </c>
      <c r="B10" s="30" t="s">
        <v>63</v>
      </c>
      <c r="C10" s="40" t="s">
        <v>64</v>
      </c>
      <c r="D10" s="30" t="s">
        <v>65</v>
      </c>
      <c r="E10" s="42" t="s">
        <v>66</v>
      </c>
      <c r="F10" s="20" t="s">
        <v>50</v>
      </c>
      <c r="G10" s="28">
        <v>44390</v>
      </c>
      <c r="H10" s="29">
        <v>44605</v>
      </c>
      <c r="I10" s="30" t="s">
        <v>22</v>
      </c>
      <c r="J10" s="31">
        <v>33600</v>
      </c>
      <c r="K10" s="34">
        <v>0</v>
      </c>
      <c r="L10" s="38">
        <v>25</v>
      </c>
      <c r="M10" s="36">
        <f t="shared" ref="M10:M23" si="0">+J10*2.87%</f>
        <v>964.32</v>
      </c>
      <c r="N10" s="36">
        <v>2385.6</v>
      </c>
      <c r="O10" s="34">
        <v>369.6</v>
      </c>
      <c r="P10" s="34">
        <f t="shared" ref="P10:P23" si="1">+J10*3.04%</f>
        <v>1021.44</v>
      </c>
      <c r="Q10" s="34">
        <f t="shared" ref="Q10:Q23" si="2">+J10*7.09%</f>
        <v>2382.2400000000002</v>
      </c>
      <c r="R10" s="34">
        <v>0</v>
      </c>
      <c r="S10" s="34">
        <f t="shared" ref="S10:S23" si="3">SUM(M10:R10)</f>
        <v>7123.2000000000007</v>
      </c>
      <c r="T10" s="34">
        <f t="shared" ref="T10:T23" si="4">+K10+L10+M10+P10+R10</f>
        <v>2010.7600000000002</v>
      </c>
      <c r="U10" s="34">
        <f t="shared" ref="U10:U23" si="5">+N10+O10+Q10</f>
        <v>5137.4400000000005</v>
      </c>
      <c r="V10" s="32">
        <f t="shared" ref="V10:V23" si="6">+J10-T10</f>
        <v>31589.239999999998</v>
      </c>
      <c r="W10" s="14"/>
    </row>
    <row r="11" spans="1:23" s="4" customFormat="1" ht="15.75" thickBot="1" x14ac:dyDescent="0.3">
      <c r="A11" s="4">
        <v>2</v>
      </c>
      <c r="B11" s="30" t="s">
        <v>21</v>
      </c>
      <c r="C11" s="40" t="s">
        <v>20</v>
      </c>
      <c r="D11" s="30" t="s">
        <v>19</v>
      </c>
      <c r="E11" s="42" t="s">
        <v>30</v>
      </c>
      <c r="F11" s="20" t="s">
        <v>49</v>
      </c>
      <c r="G11" s="28">
        <v>44101</v>
      </c>
      <c r="H11" s="29">
        <v>44466</v>
      </c>
      <c r="I11" s="30" t="s">
        <v>22</v>
      </c>
      <c r="J11" s="31">
        <v>52800</v>
      </c>
      <c r="K11" s="34">
        <v>2249.1799999999998</v>
      </c>
      <c r="L11" s="38">
        <v>25</v>
      </c>
      <c r="M11" s="36">
        <f t="shared" ref="M11" si="7">+J11*2.87%</f>
        <v>1515.36</v>
      </c>
      <c r="N11" s="36">
        <f>J11*7.1%</f>
        <v>3748.7999999999997</v>
      </c>
      <c r="O11" s="34">
        <v>580.79999999999995</v>
      </c>
      <c r="P11" s="34">
        <f t="shared" ref="P11" si="8">+J11*3.04%</f>
        <v>1605.12</v>
      </c>
      <c r="Q11" s="34">
        <f t="shared" ref="Q11" si="9">+J11*7.09%</f>
        <v>3743.5200000000004</v>
      </c>
      <c r="R11" s="34">
        <v>0</v>
      </c>
      <c r="S11" s="34">
        <f t="shared" ref="S11" si="10">SUM(M11:R11)</f>
        <v>11193.6</v>
      </c>
      <c r="T11" s="34">
        <f t="shared" ref="T11" si="11">+K11+L11+M11+P11+R11</f>
        <v>5394.66</v>
      </c>
      <c r="U11" s="34">
        <f t="shared" ref="U11" si="12">+N11+O11+Q11</f>
        <v>8073.12</v>
      </c>
      <c r="V11" s="32">
        <f t="shared" ref="V11" si="13">+J11-T11</f>
        <v>47405.34</v>
      </c>
      <c r="W11" s="14"/>
    </row>
    <row r="12" spans="1:23" s="4" customFormat="1" ht="15.75" thickBot="1" x14ac:dyDescent="0.3">
      <c r="A12" s="4">
        <v>3</v>
      </c>
      <c r="B12" s="27" t="s">
        <v>45</v>
      </c>
      <c r="C12" s="41" t="s">
        <v>46</v>
      </c>
      <c r="D12" s="27" t="s">
        <v>48</v>
      </c>
      <c r="E12" s="43" t="s">
        <v>42</v>
      </c>
      <c r="F12" s="20" t="s">
        <v>50</v>
      </c>
      <c r="G12" s="25">
        <v>44305</v>
      </c>
      <c r="H12" s="26">
        <v>44458</v>
      </c>
      <c r="I12" s="27" t="s">
        <v>22</v>
      </c>
      <c r="J12" s="24">
        <v>60000</v>
      </c>
      <c r="K12" s="35">
        <v>3486.65</v>
      </c>
      <c r="L12" s="39">
        <v>25</v>
      </c>
      <c r="M12" s="37">
        <f>+J12*2.87%</f>
        <v>1722</v>
      </c>
      <c r="N12" s="36">
        <f t="shared" ref="N12:N23" si="14">J12*7.1%</f>
        <v>4260</v>
      </c>
      <c r="O12" s="35">
        <v>660</v>
      </c>
      <c r="P12" s="35">
        <f>+J12*3.04%</f>
        <v>1824</v>
      </c>
      <c r="Q12" s="35">
        <f>+J12*7.09%</f>
        <v>4254</v>
      </c>
      <c r="R12" s="35">
        <v>0</v>
      </c>
      <c r="S12" s="35">
        <f>SUM(M12:R12)</f>
        <v>12720</v>
      </c>
      <c r="T12" s="35">
        <f>+K12+L12+M12+P12+R12</f>
        <v>7057.65</v>
      </c>
      <c r="U12" s="35">
        <f>+N12+O12+Q12</f>
        <v>9174</v>
      </c>
      <c r="V12" s="33">
        <f>+J12-T12</f>
        <v>52942.35</v>
      </c>
      <c r="W12" s="14"/>
    </row>
    <row r="13" spans="1:23" s="4" customFormat="1" ht="30.75" thickBot="1" x14ac:dyDescent="0.3">
      <c r="A13" s="4">
        <v>4</v>
      </c>
      <c r="B13" s="58" t="s">
        <v>68</v>
      </c>
      <c r="C13" s="59" t="s">
        <v>67</v>
      </c>
      <c r="D13" s="27" t="s">
        <v>69</v>
      </c>
      <c r="E13" s="60" t="s">
        <v>70</v>
      </c>
      <c r="F13" s="57" t="s">
        <v>50</v>
      </c>
      <c r="G13" s="25">
        <v>44409</v>
      </c>
      <c r="H13" s="26">
        <v>44593</v>
      </c>
      <c r="I13" s="27" t="s">
        <v>22</v>
      </c>
      <c r="J13" s="24">
        <v>60000</v>
      </c>
      <c r="K13" s="35">
        <v>3486.65</v>
      </c>
      <c r="L13" s="39">
        <v>25</v>
      </c>
      <c r="M13" s="37">
        <f>+J13*2.87%</f>
        <v>1722</v>
      </c>
      <c r="N13" s="36">
        <f t="shared" si="14"/>
        <v>4260</v>
      </c>
      <c r="O13" s="35">
        <v>660</v>
      </c>
      <c r="P13" s="35">
        <f>+J13*3.04%</f>
        <v>1824</v>
      </c>
      <c r="Q13" s="35">
        <f>+J13*7.09%</f>
        <v>4254</v>
      </c>
      <c r="R13" s="35">
        <v>0</v>
      </c>
      <c r="S13" s="35">
        <f>SUM(M13:R13)</f>
        <v>12720</v>
      </c>
      <c r="T13" s="35">
        <f>+K13+L13+M13+P13+R13</f>
        <v>7057.65</v>
      </c>
      <c r="U13" s="35">
        <f>+N13+O13+Q13</f>
        <v>9174</v>
      </c>
      <c r="V13" s="33">
        <f>+J13-T13</f>
        <v>52942.35</v>
      </c>
      <c r="W13" s="14"/>
    </row>
    <row r="14" spans="1:23" s="4" customFormat="1" ht="15.75" thickBot="1" x14ac:dyDescent="0.3">
      <c r="A14" s="4">
        <v>5</v>
      </c>
      <c r="B14" s="58" t="s">
        <v>71</v>
      </c>
      <c r="C14" s="59" t="s">
        <v>72</v>
      </c>
      <c r="D14" s="27" t="s">
        <v>73</v>
      </c>
      <c r="E14" s="60" t="s">
        <v>42</v>
      </c>
      <c r="F14" s="57" t="s">
        <v>50</v>
      </c>
      <c r="G14" s="25">
        <v>44335</v>
      </c>
      <c r="H14" s="26" t="s">
        <v>74</v>
      </c>
      <c r="I14" s="27" t="s">
        <v>22</v>
      </c>
      <c r="J14" s="24">
        <v>60000</v>
      </c>
      <c r="K14" s="35">
        <v>3486.65</v>
      </c>
      <c r="L14" s="39">
        <v>25</v>
      </c>
      <c r="M14" s="37">
        <f>+J14*2.87%</f>
        <v>1722</v>
      </c>
      <c r="N14" s="36">
        <f t="shared" si="14"/>
        <v>4260</v>
      </c>
      <c r="O14" s="35">
        <v>660</v>
      </c>
      <c r="P14" s="35">
        <f>+J14*3.04%</f>
        <v>1824</v>
      </c>
      <c r="Q14" s="35">
        <f>+J14*7.09%</f>
        <v>4254</v>
      </c>
      <c r="R14" s="35">
        <v>0</v>
      </c>
      <c r="S14" s="35">
        <f>SUM(M14:R14)</f>
        <v>12720</v>
      </c>
      <c r="T14" s="35">
        <f>+K14+L14+M14+P14+R14</f>
        <v>7057.65</v>
      </c>
      <c r="U14" s="35">
        <f>+N14+O14+Q14</f>
        <v>9174</v>
      </c>
      <c r="V14" s="33">
        <f>+J14-T14</f>
        <v>52942.35</v>
      </c>
      <c r="W14" s="14"/>
    </row>
    <row r="15" spans="1:23" s="4" customFormat="1" ht="15.75" thickBot="1" x14ac:dyDescent="0.3">
      <c r="A15" s="4">
        <v>6</v>
      </c>
      <c r="B15" s="27" t="s">
        <v>38</v>
      </c>
      <c r="C15" s="41" t="s">
        <v>39</v>
      </c>
      <c r="D15" s="27" t="s">
        <v>47</v>
      </c>
      <c r="E15" s="43" t="s">
        <v>32</v>
      </c>
      <c r="F15" s="21" t="s">
        <v>50</v>
      </c>
      <c r="G15" s="25">
        <v>44317</v>
      </c>
      <c r="H15" s="26">
        <v>44500</v>
      </c>
      <c r="I15" s="27" t="s">
        <v>22</v>
      </c>
      <c r="J15" s="24">
        <v>60000</v>
      </c>
      <c r="K15" s="35">
        <v>3486.65</v>
      </c>
      <c r="L15" s="39">
        <v>25</v>
      </c>
      <c r="M15" s="37">
        <f t="shared" si="0"/>
        <v>1722</v>
      </c>
      <c r="N15" s="36">
        <f t="shared" si="14"/>
        <v>4260</v>
      </c>
      <c r="O15" s="35">
        <v>660</v>
      </c>
      <c r="P15" s="35">
        <f t="shared" si="1"/>
        <v>1824</v>
      </c>
      <c r="Q15" s="35">
        <f t="shared" si="2"/>
        <v>4254</v>
      </c>
      <c r="R15" s="35">
        <v>0</v>
      </c>
      <c r="S15" s="35">
        <f t="shared" si="3"/>
        <v>12720</v>
      </c>
      <c r="T15" s="35">
        <f t="shared" si="4"/>
        <v>7057.65</v>
      </c>
      <c r="U15" s="35">
        <f t="shared" si="5"/>
        <v>9174</v>
      </c>
      <c r="V15" s="33">
        <f t="shared" si="6"/>
        <v>52942.35</v>
      </c>
      <c r="W15" s="14"/>
    </row>
    <row r="16" spans="1:23" s="4" customFormat="1" ht="15.75" thickBot="1" x14ac:dyDescent="0.3">
      <c r="A16" s="4">
        <v>7</v>
      </c>
      <c r="B16" s="27" t="s">
        <v>35</v>
      </c>
      <c r="C16" s="41" t="s">
        <v>31</v>
      </c>
      <c r="D16" s="27" t="s">
        <v>47</v>
      </c>
      <c r="E16" s="43" t="s">
        <v>32</v>
      </c>
      <c r="F16" s="21" t="s">
        <v>50</v>
      </c>
      <c r="G16" s="25">
        <v>44256</v>
      </c>
      <c r="H16" s="26">
        <v>44440</v>
      </c>
      <c r="I16" s="27" t="s">
        <v>22</v>
      </c>
      <c r="J16" s="24">
        <v>70000</v>
      </c>
      <c r="K16" s="35">
        <v>0</v>
      </c>
      <c r="L16" s="39">
        <v>25</v>
      </c>
      <c r="M16" s="37">
        <f t="shared" si="0"/>
        <v>2009</v>
      </c>
      <c r="N16" s="36">
        <f t="shared" si="14"/>
        <v>4970</v>
      </c>
      <c r="O16" s="35">
        <v>686.4</v>
      </c>
      <c r="P16" s="35">
        <f t="shared" si="1"/>
        <v>2128</v>
      </c>
      <c r="Q16" s="35">
        <f t="shared" si="2"/>
        <v>4963</v>
      </c>
      <c r="R16" s="35">
        <v>1190.1199999999999</v>
      </c>
      <c r="S16" s="35">
        <f t="shared" si="3"/>
        <v>15946.52</v>
      </c>
      <c r="T16" s="35">
        <f t="shared" si="4"/>
        <v>5352.12</v>
      </c>
      <c r="U16" s="35">
        <f t="shared" si="5"/>
        <v>10619.4</v>
      </c>
      <c r="V16" s="33">
        <f t="shared" si="6"/>
        <v>64647.88</v>
      </c>
      <c r="W16" s="14"/>
    </row>
    <row r="17" spans="1:23" s="4" customFormat="1" ht="15.75" thickBot="1" x14ac:dyDescent="0.3">
      <c r="A17" s="4">
        <v>8</v>
      </c>
      <c r="B17" s="27" t="s">
        <v>36</v>
      </c>
      <c r="C17" s="41" t="s">
        <v>37</v>
      </c>
      <c r="D17" s="27" t="s">
        <v>47</v>
      </c>
      <c r="E17" s="43" t="s">
        <v>32</v>
      </c>
      <c r="F17" s="21" t="s">
        <v>49</v>
      </c>
      <c r="G17" s="25">
        <v>44256</v>
      </c>
      <c r="H17" s="26">
        <v>44440</v>
      </c>
      <c r="I17" s="27" t="s">
        <v>22</v>
      </c>
      <c r="J17" s="24">
        <v>70000</v>
      </c>
      <c r="K17" s="35">
        <v>0</v>
      </c>
      <c r="L17" s="39">
        <v>25</v>
      </c>
      <c r="M17" s="37">
        <f t="shared" si="0"/>
        <v>2009</v>
      </c>
      <c r="N17" s="36">
        <f t="shared" si="14"/>
        <v>4970</v>
      </c>
      <c r="O17" s="35">
        <v>686.4</v>
      </c>
      <c r="P17" s="35">
        <f t="shared" si="1"/>
        <v>2128</v>
      </c>
      <c r="Q17" s="35">
        <f t="shared" si="2"/>
        <v>4963</v>
      </c>
      <c r="R17" s="35">
        <v>0</v>
      </c>
      <c r="S17" s="35">
        <f t="shared" si="3"/>
        <v>14756.4</v>
      </c>
      <c r="T17" s="35">
        <f t="shared" si="4"/>
        <v>4162</v>
      </c>
      <c r="U17" s="35">
        <f t="shared" si="5"/>
        <v>10619.4</v>
      </c>
      <c r="V17" s="33">
        <f t="shared" si="6"/>
        <v>65838</v>
      </c>
      <c r="W17" s="14"/>
    </row>
    <row r="18" spans="1:23" s="4" customFormat="1" ht="15.75" thickBot="1" x14ac:dyDescent="0.3">
      <c r="A18" s="4">
        <v>9</v>
      </c>
      <c r="B18" s="27" t="s">
        <v>51</v>
      </c>
      <c r="C18" s="41" t="s">
        <v>52</v>
      </c>
      <c r="D18" s="27" t="s">
        <v>47</v>
      </c>
      <c r="E18" s="43" t="s">
        <v>42</v>
      </c>
      <c r="F18" s="21" t="s">
        <v>50</v>
      </c>
      <c r="G18" s="25">
        <v>44348</v>
      </c>
      <c r="H18" s="26">
        <v>44561</v>
      </c>
      <c r="I18" s="27" t="s">
        <v>22</v>
      </c>
      <c r="J18" s="24">
        <v>70000</v>
      </c>
      <c r="K18" s="35">
        <v>5368.45</v>
      </c>
      <c r="L18" s="39">
        <v>25</v>
      </c>
      <c r="M18" s="37">
        <f t="shared" si="0"/>
        <v>2009</v>
      </c>
      <c r="N18" s="36">
        <f t="shared" si="14"/>
        <v>4970</v>
      </c>
      <c r="O18" s="35">
        <v>686.4</v>
      </c>
      <c r="P18" s="35">
        <f t="shared" si="1"/>
        <v>2128</v>
      </c>
      <c r="Q18" s="35">
        <f t="shared" si="2"/>
        <v>4963</v>
      </c>
      <c r="R18" s="35">
        <v>0</v>
      </c>
      <c r="S18" s="35">
        <f t="shared" si="3"/>
        <v>14756.4</v>
      </c>
      <c r="T18" s="35">
        <f t="shared" si="4"/>
        <v>9530.4500000000007</v>
      </c>
      <c r="U18" s="35">
        <f t="shared" si="5"/>
        <v>10619.4</v>
      </c>
      <c r="V18" s="33">
        <f t="shared" si="6"/>
        <v>60469.55</v>
      </c>
      <c r="W18" s="14"/>
    </row>
    <row r="19" spans="1:23" s="4" customFormat="1" ht="15.75" thickBot="1" x14ac:dyDescent="0.3">
      <c r="A19" s="4">
        <v>10</v>
      </c>
      <c r="B19" s="27" t="s">
        <v>40</v>
      </c>
      <c r="C19" s="41" t="s">
        <v>41</v>
      </c>
      <c r="D19" s="27" t="s">
        <v>58</v>
      </c>
      <c r="E19" s="43" t="s">
        <v>59</v>
      </c>
      <c r="F19" s="21" t="s">
        <v>50</v>
      </c>
      <c r="G19" s="25">
        <v>44409</v>
      </c>
      <c r="H19" s="26">
        <v>44593</v>
      </c>
      <c r="I19" s="27" t="s">
        <v>22</v>
      </c>
      <c r="J19" s="24">
        <v>70000</v>
      </c>
      <c r="K19" s="35">
        <v>5368.45</v>
      </c>
      <c r="L19" s="39">
        <v>25</v>
      </c>
      <c r="M19" s="37">
        <f t="shared" si="0"/>
        <v>2009</v>
      </c>
      <c r="N19" s="36">
        <f t="shared" si="14"/>
        <v>4970</v>
      </c>
      <c r="O19" s="35">
        <v>686.4</v>
      </c>
      <c r="P19" s="35">
        <f t="shared" si="1"/>
        <v>2128</v>
      </c>
      <c r="Q19" s="35">
        <f t="shared" si="2"/>
        <v>4963</v>
      </c>
      <c r="R19" s="35">
        <v>0</v>
      </c>
      <c r="S19" s="35">
        <f t="shared" si="3"/>
        <v>14756.4</v>
      </c>
      <c r="T19" s="35">
        <f t="shared" si="4"/>
        <v>9530.4500000000007</v>
      </c>
      <c r="U19" s="35">
        <f t="shared" si="5"/>
        <v>10619.4</v>
      </c>
      <c r="V19" s="33">
        <f t="shared" si="6"/>
        <v>60469.55</v>
      </c>
      <c r="W19" s="14"/>
    </row>
    <row r="20" spans="1:23" s="4" customFormat="1" ht="15.75" thickBot="1" x14ac:dyDescent="0.3">
      <c r="A20" s="4">
        <v>11</v>
      </c>
      <c r="B20" s="45" t="s">
        <v>33</v>
      </c>
      <c r="C20" s="46" t="s">
        <v>34</v>
      </c>
      <c r="D20" s="45" t="s">
        <v>47</v>
      </c>
      <c r="E20" s="48" t="s">
        <v>32</v>
      </c>
      <c r="F20" s="21" t="s">
        <v>50</v>
      </c>
      <c r="G20" s="25">
        <v>44256</v>
      </c>
      <c r="H20" s="26">
        <v>44440</v>
      </c>
      <c r="I20" s="27" t="s">
        <v>22</v>
      </c>
      <c r="J20" s="24">
        <v>70000</v>
      </c>
      <c r="K20" s="35">
        <v>5130.43</v>
      </c>
      <c r="L20" s="39">
        <v>25</v>
      </c>
      <c r="M20" s="37">
        <f t="shared" si="0"/>
        <v>2009</v>
      </c>
      <c r="N20" s="36">
        <f t="shared" si="14"/>
        <v>4970</v>
      </c>
      <c r="O20" s="35">
        <v>686.4</v>
      </c>
      <c r="P20" s="35">
        <f t="shared" si="1"/>
        <v>2128</v>
      </c>
      <c r="Q20" s="35">
        <f t="shared" si="2"/>
        <v>4963</v>
      </c>
      <c r="R20" s="35">
        <v>1190.1199999999999</v>
      </c>
      <c r="S20" s="35">
        <f t="shared" si="3"/>
        <v>15946.52</v>
      </c>
      <c r="T20" s="35">
        <f t="shared" si="4"/>
        <v>10482.549999999999</v>
      </c>
      <c r="U20" s="35">
        <f t="shared" si="5"/>
        <v>10619.4</v>
      </c>
      <c r="V20" s="33">
        <f t="shared" si="6"/>
        <v>59517.45</v>
      </c>
      <c r="W20" s="14"/>
    </row>
    <row r="21" spans="1:23" s="4" customFormat="1" ht="30.75" thickBot="1" x14ac:dyDescent="0.3">
      <c r="A21" s="4">
        <v>12</v>
      </c>
      <c r="B21" s="63" t="s">
        <v>54</v>
      </c>
      <c r="C21" s="63" t="s">
        <v>55</v>
      </c>
      <c r="D21" s="65" t="s">
        <v>57</v>
      </c>
      <c r="E21" s="67" t="s">
        <v>56</v>
      </c>
      <c r="F21" s="49" t="s">
        <v>49</v>
      </c>
      <c r="G21" s="25">
        <v>44351</v>
      </c>
      <c r="H21" s="26">
        <v>44534</v>
      </c>
      <c r="I21" s="27" t="s">
        <v>22</v>
      </c>
      <c r="J21" s="24">
        <v>70131.600000000006</v>
      </c>
      <c r="K21" s="35">
        <v>5393.21</v>
      </c>
      <c r="L21" s="39">
        <v>25</v>
      </c>
      <c r="M21" s="37">
        <f t="shared" si="0"/>
        <v>2012.7769200000002</v>
      </c>
      <c r="N21" s="36">
        <f t="shared" si="14"/>
        <v>4979.3436000000002</v>
      </c>
      <c r="O21" s="35">
        <v>686.4</v>
      </c>
      <c r="P21" s="35">
        <f t="shared" si="1"/>
        <v>2132.0006400000002</v>
      </c>
      <c r="Q21" s="35">
        <f t="shared" si="2"/>
        <v>4972.3304400000006</v>
      </c>
      <c r="R21" s="35">
        <v>0</v>
      </c>
      <c r="S21" s="35">
        <f t="shared" si="3"/>
        <v>14782.851600000002</v>
      </c>
      <c r="T21" s="35">
        <f t="shared" si="4"/>
        <v>9562.9875600000014</v>
      </c>
      <c r="U21" s="35">
        <f t="shared" si="5"/>
        <v>10638.07404</v>
      </c>
      <c r="V21" s="33">
        <f t="shared" si="6"/>
        <v>60568.612440000004</v>
      </c>
      <c r="W21" s="14"/>
    </row>
    <row r="22" spans="1:23" s="4" customFormat="1" ht="15.75" thickBot="1" x14ac:dyDescent="0.3">
      <c r="A22" s="4">
        <v>13</v>
      </c>
      <c r="B22" s="47" t="s">
        <v>43</v>
      </c>
      <c r="C22" s="64" t="s">
        <v>44</v>
      </c>
      <c r="D22" s="63" t="s">
        <v>47</v>
      </c>
      <c r="E22" s="63" t="s">
        <v>32</v>
      </c>
      <c r="F22" s="68" t="s">
        <v>50</v>
      </c>
      <c r="G22" s="50">
        <v>44262</v>
      </c>
      <c r="H22" s="51">
        <v>44446</v>
      </c>
      <c r="I22" s="45" t="s">
        <v>22</v>
      </c>
      <c r="J22" s="52">
        <v>80000</v>
      </c>
      <c r="K22" s="53">
        <v>7400.94</v>
      </c>
      <c r="L22" s="54">
        <v>25</v>
      </c>
      <c r="M22" s="55">
        <f t="shared" si="0"/>
        <v>2296</v>
      </c>
      <c r="N22" s="61">
        <f t="shared" si="14"/>
        <v>5679.9999999999991</v>
      </c>
      <c r="O22" s="53">
        <v>686.4</v>
      </c>
      <c r="P22" s="53">
        <f t="shared" si="1"/>
        <v>2432</v>
      </c>
      <c r="Q22" s="53">
        <f t="shared" si="2"/>
        <v>5672</v>
      </c>
      <c r="R22" s="53">
        <v>0</v>
      </c>
      <c r="S22" s="53">
        <f t="shared" si="3"/>
        <v>16766.400000000001</v>
      </c>
      <c r="T22" s="53">
        <f t="shared" si="4"/>
        <v>12153.939999999999</v>
      </c>
      <c r="U22" s="53">
        <f t="shared" si="5"/>
        <v>12038.399999999998</v>
      </c>
      <c r="V22" s="56">
        <f t="shared" si="6"/>
        <v>67846.06</v>
      </c>
      <c r="W22" s="14"/>
    </row>
    <row r="23" spans="1:23" s="4" customFormat="1" ht="15.75" thickBot="1" x14ac:dyDescent="0.3">
      <c r="A23" s="4">
        <v>14</v>
      </c>
      <c r="B23" s="63" t="s">
        <v>60</v>
      </c>
      <c r="C23" s="63" t="s">
        <v>61</v>
      </c>
      <c r="D23" s="66" t="s">
        <v>62</v>
      </c>
      <c r="E23" s="69" t="s">
        <v>42</v>
      </c>
      <c r="F23" s="68" t="s">
        <v>49</v>
      </c>
      <c r="G23" s="70">
        <v>44348</v>
      </c>
      <c r="H23" s="70">
        <v>44561</v>
      </c>
      <c r="I23" s="63" t="s">
        <v>22</v>
      </c>
      <c r="J23" s="71">
        <v>80000</v>
      </c>
      <c r="K23" s="72">
        <v>7400.94</v>
      </c>
      <c r="L23" s="72">
        <v>25</v>
      </c>
      <c r="M23" s="72">
        <f t="shared" si="0"/>
        <v>2296</v>
      </c>
      <c r="N23" s="54">
        <f t="shared" si="14"/>
        <v>5679.9999999999991</v>
      </c>
      <c r="O23" s="72">
        <v>686.4</v>
      </c>
      <c r="P23" s="72">
        <f t="shared" si="1"/>
        <v>2432</v>
      </c>
      <c r="Q23" s="72">
        <f t="shared" si="2"/>
        <v>5672</v>
      </c>
      <c r="R23" s="72">
        <v>0</v>
      </c>
      <c r="S23" s="72">
        <f t="shared" si="3"/>
        <v>16766.400000000001</v>
      </c>
      <c r="T23" s="72">
        <f t="shared" si="4"/>
        <v>12153.939999999999</v>
      </c>
      <c r="U23" s="54">
        <f t="shared" si="5"/>
        <v>12038.399999999998</v>
      </c>
      <c r="V23" s="72">
        <f t="shared" si="6"/>
        <v>67846.06</v>
      </c>
      <c r="W23" s="14"/>
    </row>
    <row r="24" spans="1:23" s="5" customFormat="1" ht="15.75" thickBot="1" x14ac:dyDescent="0.3">
      <c r="B24" s="76"/>
      <c r="C24" s="76"/>
      <c r="D24" s="76"/>
      <c r="E24" s="76"/>
      <c r="F24" s="77"/>
      <c r="G24" s="76"/>
      <c r="H24" s="76"/>
      <c r="I24" s="76"/>
      <c r="J24" s="62">
        <f t="shared" ref="J24:V24" si="15">SUM(J10:J23)</f>
        <v>906531.6</v>
      </c>
      <c r="K24" s="74">
        <f t="shared" si="15"/>
        <v>52258.200000000004</v>
      </c>
      <c r="L24" s="74">
        <f t="shared" si="15"/>
        <v>350</v>
      </c>
      <c r="M24" s="74">
        <f t="shared" si="15"/>
        <v>26017.456920000001</v>
      </c>
      <c r="N24" s="75">
        <f t="shared" si="15"/>
        <v>64363.743600000002</v>
      </c>
      <c r="O24" s="74">
        <f t="shared" si="15"/>
        <v>9081.5999999999985</v>
      </c>
      <c r="P24" s="74">
        <f t="shared" si="15"/>
        <v>27558.560639999996</v>
      </c>
      <c r="Q24" s="74">
        <f t="shared" si="15"/>
        <v>64273.09044</v>
      </c>
      <c r="R24" s="73">
        <f t="shared" si="15"/>
        <v>2380.2399999999998</v>
      </c>
      <c r="S24" s="73">
        <f t="shared" si="15"/>
        <v>193674.69159999996</v>
      </c>
      <c r="T24" s="73">
        <f t="shared" si="15"/>
        <v>108564.45756000001</v>
      </c>
      <c r="U24" s="73">
        <f t="shared" si="15"/>
        <v>137718.43403999996</v>
      </c>
      <c r="V24" s="73">
        <f t="shared" si="15"/>
        <v>797967.14244000008</v>
      </c>
    </row>
    <row r="25" spans="1:23" s="5" customFormat="1" x14ac:dyDescent="0.25">
      <c r="F25" s="22"/>
      <c r="J25" s="6"/>
      <c r="K25" s="6"/>
      <c r="L25" s="6"/>
      <c r="M25" s="6"/>
      <c r="N25" s="11"/>
      <c r="O25" s="6"/>
      <c r="P25" s="6"/>
      <c r="Q25" s="6"/>
      <c r="R25" s="6"/>
      <c r="S25" s="6"/>
      <c r="T25" s="6"/>
      <c r="U25" s="6"/>
      <c r="V25" s="6"/>
    </row>
    <row r="26" spans="1:23" x14ac:dyDescent="0.2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</row>
    <row r="27" spans="1:23" x14ac:dyDescent="0.25">
      <c r="O27" s="10"/>
      <c r="P27" s="10"/>
      <c r="Q27" s="10"/>
      <c r="S27" s="10"/>
    </row>
    <row r="28" spans="1:23" x14ac:dyDescent="0.25">
      <c r="N28" s="9"/>
      <c r="O28" s="10"/>
      <c r="P28" s="9"/>
      <c r="Q28" s="9"/>
    </row>
    <row r="29" spans="1:23" ht="15" customHeight="1" x14ac:dyDescent="0.25">
      <c r="J29" s="9"/>
    </row>
    <row r="30" spans="1:23" ht="15" customHeight="1" x14ac:dyDescent="0.25">
      <c r="J30" s="9"/>
    </row>
    <row r="31" spans="1:23" ht="15" customHeight="1" x14ac:dyDescent="0.25">
      <c r="B31" s="44"/>
      <c r="C31" s="44"/>
      <c r="D31" s="13"/>
      <c r="J31" s="9"/>
    </row>
    <row r="32" spans="1:23" ht="14.25" customHeight="1" x14ac:dyDescent="0.25">
      <c r="B32" s="95"/>
      <c r="C32" s="95"/>
      <c r="D32" s="95"/>
    </row>
    <row r="33" spans="2:6" x14ac:dyDescent="0.25">
      <c r="B33" s="96"/>
      <c r="C33" s="96"/>
      <c r="D33" s="96"/>
    </row>
    <row r="34" spans="2:6" x14ac:dyDescent="0.25">
      <c r="B34" s="97"/>
      <c r="C34" s="97"/>
      <c r="D34" s="97"/>
    </row>
    <row r="36" spans="2:6" ht="31.5" customHeight="1" x14ac:dyDescent="0.25"/>
    <row r="45" spans="2:6" x14ac:dyDescent="0.25">
      <c r="B45" s="13"/>
      <c r="C45" s="13"/>
      <c r="D45" s="13"/>
      <c r="E45" s="13"/>
      <c r="F45" s="23"/>
    </row>
    <row r="46" spans="2:6" ht="33.75" x14ac:dyDescent="0.5">
      <c r="B46" s="94"/>
      <c r="C46" s="94"/>
      <c r="D46" s="94"/>
      <c r="E46" s="94"/>
      <c r="F46" s="15"/>
    </row>
    <row r="47" spans="2:6" ht="31.5" x14ac:dyDescent="0.5">
      <c r="B47" s="93"/>
      <c r="C47" s="93"/>
      <c r="D47" s="93"/>
      <c r="E47" s="93"/>
      <c r="F47" s="16"/>
    </row>
    <row r="48" spans="2:6" ht="31.5" customHeight="1" x14ac:dyDescent="0.25">
      <c r="B48" s="78"/>
      <c r="C48" s="78"/>
      <c r="D48" s="78"/>
      <c r="E48" s="78"/>
      <c r="F48" s="17"/>
    </row>
  </sheetData>
  <autoFilter ref="A7:V2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sortState ref="B11:K21">
    <sortCondition ref="J11:J21"/>
  </sortState>
  <mergeCells count="31">
    <mergeCell ref="B1:V1"/>
    <mergeCell ref="B5:V5"/>
    <mergeCell ref="B7:B9"/>
    <mergeCell ref="C7:C9"/>
    <mergeCell ref="G7:H7"/>
    <mergeCell ref="I7:I9"/>
    <mergeCell ref="J7:J9"/>
    <mergeCell ref="K7:K9"/>
    <mergeCell ref="G8:G9"/>
    <mergeCell ref="H8:H9"/>
    <mergeCell ref="A6:V6"/>
    <mergeCell ref="T8:T9"/>
    <mergeCell ref="E7:E9"/>
    <mergeCell ref="T7:U7"/>
    <mergeCell ref="V7:V9"/>
    <mergeCell ref="U8:U9"/>
    <mergeCell ref="B48:E48"/>
    <mergeCell ref="L7:L9"/>
    <mergeCell ref="M7:S7"/>
    <mergeCell ref="B26:V26"/>
    <mergeCell ref="M8:N8"/>
    <mergeCell ref="O8:O9"/>
    <mergeCell ref="P8:Q8"/>
    <mergeCell ref="R8:R9"/>
    <mergeCell ref="S8:S9"/>
    <mergeCell ref="B47:E47"/>
    <mergeCell ref="B46:E46"/>
    <mergeCell ref="B32:D32"/>
    <mergeCell ref="B33:D33"/>
    <mergeCell ref="B34:D34"/>
    <mergeCell ref="F8:F9"/>
  </mergeCells>
  <pageMargins left="0.17" right="0.17" top="0.75" bottom="0.75" header="0.3" footer="0.3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(2)</vt:lpstr>
      <vt:lpstr>'contratados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2021-08-19T15:23:55Z</cp:lastPrinted>
  <dcterms:created xsi:type="dcterms:W3CDTF">2017-12-18T15:06:55Z</dcterms:created>
  <dcterms:modified xsi:type="dcterms:W3CDTF">2021-08-23T14:59:57Z</dcterms:modified>
</cp:coreProperties>
</file>