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35" yWindow="15" windowWidth="15480" windowHeight="11460"/>
  </bookViews>
  <sheets>
    <sheet name="contratados" sheetId="16" r:id="rId1"/>
  </sheets>
  <definedNames>
    <definedName name="_xlnm._FilterDatabase" localSheetId="0" hidden="1">contratados!$A$8:$V$49</definedName>
    <definedName name="_xlnm.Print_Area" localSheetId="0">contratados!$A$4:$V$33</definedName>
  </definedNames>
  <calcPr calcId="145621"/>
</workbook>
</file>

<file path=xl/calcChain.xml><?xml version="1.0" encoding="utf-8"?>
<calcChain xmlns="http://schemas.openxmlformats.org/spreadsheetml/2006/main">
  <c r="N11" i="16" l="1"/>
  <c r="O17" i="16"/>
  <c r="O18" i="16"/>
  <c r="O19" i="16"/>
  <c r="O20" i="16"/>
  <c r="O21" i="16"/>
  <c r="O22" i="16"/>
  <c r="O23" i="16"/>
  <c r="O16" i="16"/>
  <c r="O12" i="16"/>
  <c r="O13" i="16"/>
  <c r="O14" i="16"/>
  <c r="O15" i="16"/>
  <c r="O11" i="16"/>
  <c r="Q14" i="16" l="1"/>
  <c r="P14" i="16"/>
  <c r="N14" i="16"/>
  <c r="U14" i="16" s="1"/>
  <c r="M14" i="16"/>
  <c r="T14" i="16" l="1"/>
  <c r="V14" i="16" s="1"/>
  <c r="S14" i="16"/>
  <c r="N12" i="16"/>
  <c r="N13" i="16"/>
  <c r="N15" i="16"/>
  <c r="N16" i="16"/>
  <c r="N17" i="16"/>
  <c r="N18" i="16"/>
  <c r="N19" i="16"/>
  <c r="N20" i="16"/>
  <c r="N21" i="16"/>
  <c r="N22" i="16"/>
  <c r="N23" i="16"/>
  <c r="M13" i="16"/>
  <c r="P13" i="16"/>
  <c r="Q13" i="16"/>
  <c r="Q12" i="16"/>
  <c r="P12" i="16"/>
  <c r="M12" i="16"/>
  <c r="M23" i="16"/>
  <c r="Q23" i="16"/>
  <c r="P23" i="16"/>
  <c r="M21" i="16"/>
  <c r="P21" i="16"/>
  <c r="Q21" i="16"/>
  <c r="T12" i="16" l="1"/>
  <c r="V12" i="16" s="1"/>
  <c r="U13" i="16"/>
  <c r="S13" i="16"/>
  <c r="U12" i="16"/>
  <c r="T13" i="16"/>
  <c r="V13" i="16" s="1"/>
  <c r="U23" i="16"/>
  <c r="S12" i="16"/>
  <c r="U21" i="16"/>
  <c r="T21" i="16"/>
  <c r="V21" i="16" s="1"/>
  <c r="S23" i="16"/>
  <c r="T23" i="16"/>
  <c r="V23" i="16" s="1"/>
  <c r="S21" i="16"/>
  <c r="M18" i="16"/>
  <c r="P18" i="16"/>
  <c r="Q18" i="16"/>
  <c r="U18" i="16" l="1"/>
  <c r="S18" i="16"/>
  <c r="T18" i="16"/>
  <c r="V18" i="16" s="1"/>
  <c r="R24" i="16"/>
  <c r="Q15" i="16" l="1"/>
  <c r="Q16" i="16"/>
  <c r="Q17" i="16"/>
  <c r="Q19" i="16"/>
  <c r="Q20" i="16"/>
  <c r="Q22" i="16"/>
  <c r="P15" i="16"/>
  <c r="P16" i="16"/>
  <c r="P17" i="16"/>
  <c r="P19" i="16"/>
  <c r="P20" i="16"/>
  <c r="P22" i="16"/>
  <c r="M11" i="16"/>
  <c r="M15" i="16"/>
  <c r="M16" i="16"/>
  <c r="M17" i="16"/>
  <c r="M19" i="16"/>
  <c r="M20" i="16"/>
  <c r="M22" i="16"/>
  <c r="U16" i="16" l="1"/>
  <c r="U20" i="16"/>
  <c r="T15" i="16"/>
  <c r="V15" i="16" s="1"/>
  <c r="U17" i="16"/>
  <c r="S17" i="16"/>
  <c r="U15" i="16"/>
  <c r="S22" i="16"/>
  <c r="T22" i="16"/>
  <c r="V22" i="16" s="1"/>
  <c r="S16" i="16"/>
  <c r="T17" i="16"/>
  <c r="V17" i="16" s="1"/>
  <c r="T20" i="16"/>
  <c r="V20" i="16" s="1"/>
  <c r="T16" i="16"/>
  <c r="V16" i="16" s="1"/>
  <c r="S15" i="16"/>
  <c r="U19" i="16"/>
  <c r="S19" i="16"/>
  <c r="S20" i="16"/>
  <c r="U22" i="16"/>
  <c r="T19" i="16"/>
  <c r="V19" i="16" s="1"/>
  <c r="J24" i="16"/>
  <c r="K24" i="16"/>
  <c r="L24" i="16"/>
  <c r="Q11" i="16" l="1"/>
  <c r="Q24" i="16" s="1"/>
  <c r="P11" i="16"/>
  <c r="T11" i="16" s="1"/>
  <c r="N24" i="16"/>
  <c r="P24" i="16" l="1"/>
  <c r="V11" i="16"/>
  <c r="M24" i="16"/>
  <c r="T24" i="16"/>
  <c r="V24" i="16" l="1"/>
  <c r="O24" i="16"/>
  <c r="U11" i="16"/>
  <c r="U24" i="16" s="1"/>
  <c r="S11" i="16"/>
  <c r="S24" i="16" s="1"/>
</calcChain>
</file>

<file path=xl/sharedStrings.xml><?xml version="1.0" encoding="utf-8"?>
<sst xmlns="http://schemas.openxmlformats.org/spreadsheetml/2006/main" count="114" uniqueCount="76">
  <si>
    <t>Seguridad Social (LEY 87-01)</t>
  </si>
  <si>
    <t>Total Retenciones y Aportes</t>
  </si>
  <si>
    <t>Sueldo Neto (RD$)</t>
  </si>
  <si>
    <t>Nombre</t>
  </si>
  <si>
    <t>Apellido</t>
  </si>
  <si>
    <t>Departamento</t>
  </si>
  <si>
    <t xml:space="preserve">Funcion </t>
  </si>
  <si>
    <t>Estatus</t>
  </si>
  <si>
    <t>Sueldo Bruto (RD$)</t>
  </si>
  <si>
    <t>Seguro Sávica</t>
  </si>
  <si>
    <t>Seguro de Pensión (9.97%)</t>
  </si>
  <si>
    <t>Riesgos Laborales (1.1%) (2*)</t>
  </si>
  <si>
    <t>Seguro de Salud (10.53%)    (3*)</t>
  </si>
  <si>
    <t>Registro Dependientes Adicionales (4*)</t>
  </si>
  <si>
    <t>Subtotal TSS</t>
  </si>
  <si>
    <t>Deducción Empleado</t>
  </si>
  <si>
    <t>Aportes Patronal</t>
  </si>
  <si>
    <t>Patronal (7.10%)</t>
  </si>
  <si>
    <t>Empleado (3.04%)</t>
  </si>
  <si>
    <t>Vigencia</t>
  </si>
  <si>
    <t>Desde</t>
  </si>
  <si>
    <t>Hasta</t>
  </si>
  <si>
    <r>
      <t xml:space="preserve">IS/R           </t>
    </r>
    <r>
      <rPr>
        <b/>
        <sz val="9"/>
        <rFont val="Arial"/>
        <family val="2"/>
      </rPr>
      <t>(Ley 11-92)     (1*)</t>
    </r>
  </si>
  <si>
    <t>Aporte_   Empleador  _SFS</t>
  </si>
  <si>
    <t>ALCANTARA LEBRON</t>
  </si>
  <si>
    <t>ABOGADO</t>
  </si>
  <si>
    <t>SONIA</t>
  </si>
  <si>
    <t>RODRIGUEZ SANCHEZ</t>
  </si>
  <si>
    <t>REYES ORQUIDEA</t>
  </si>
  <si>
    <t>LUIS ALBERTO</t>
  </si>
  <si>
    <t>COLLADO BAEZ</t>
  </si>
  <si>
    <t>PAOLA YISEL</t>
  </si>
  <si>
    <t>SANCHEZ SANCHEZ</t>
  </si>
  <si>
    <t>MAYRA MIGUELINA</t>
  </si>
  <si>
    <t>MOREL CURIEL</t>
  </si>
  <si>
    <t>ANALISTA LEGAL</t>
  </si>
  <si>
    <t>MARIA ISABEL</t>
  </si>
  <si>
    <t>ALBA TEJEDA</t>
  </si>
  <si>
    <t>M</t>
  </si>
  <si>
    <t>F</t>
  </si>
  <si>
    <t>IRIS MARIA</t>
  </si>
  <si>
    <t>MENDEZ GOMEZ</t>
  </si>
  <si>
    <t>Genero</t>
  </si>
  <si>
    <t>GABRIEL ERNESTO</t>
  </si>
  <si>
    <t>CRUZ MARTINEZ</t>
  </si>
  <si>
    <t>ENC. SECCION MANTENIMIENTO</t>
  </si>
  <si>
    <t>RECURSOS HUMANOS</t>
  </si>
  <si>
    <t>ANALISTA</t>
  </si>
  <si>
    <t>DANIEL DE JESUS</t>
  </si>
  <si>
    <t>FRIAS</t>
  </si>
  <si>
    <t>GABRIELA SABRINA</t>
  </si>
  <si>
    <t>FURCAL</t>
  </si>
  <si>
    <t>SECRETARIA</t>
  </si>
  <si>
    <t>PUELLO SOTO</t>
  </si>
  <si>
    <t>GINA LOYOBRIGIDA DE LA ALTAGRACIA</t>
  </si>
  <si>
    <t>REVISION Y ANALISIS</t>
  </si>
  <si>
    <t>ANALISTA DE REVISION Y ANALISIS</t>
  </si>
  <si>
    <t>CANDIDA MIGUELINA</t>
  </si>
  <si>
    <t>HERNANDEZ BARETT</t>
  </si>
  <si>
    <t>INDHIRA MASSIEL</t>
  </si>
  <si>
    <t>OLLER MARTINEZ</t>
  </si>
  <si>
    <t>INVENCIONES</t>
  </si>
  <si>
    <t>TOTALES GENERALES</t>
  </si>
  <si>
    <t xml:space="preserve">  </t>
  </si>
  <si>
    <t>LIC. CRISTOBAL RODRIGUEZ PEREZ</t>
  </si>
  <si>
    <t>ASESOR</t>
  </si>
  <si>
    <t>DEPTO. RECURSOS HUMANOS</t>
  </si>
  <si>
    <t>13/01/2022</t>
  </si>
  <si>
    <t>NOMINA EMPLEADOS TEMPORALES</t>
  </si>
  <si>
    <t>13/07/2022</t>
  </si>
  <si>
    <t>TEMPORALES</t>
  </si>
  <si>
    <t>SIGNOS DISTINTIVOS</t>
  </si>
  <si>
    <t>JURIDICO</t>
  </si>
  <si>
    <t>ADMINISTRATIVO</t>
  </si>
  <si>
    <t xml:space="preserve"> Correspondiente al mes de Marzo del año  2022</t>
  </si>
  <si>
    <t xml:space="preserve">                                    Oficina Nacional de la Propiedad Industrial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</si>
</sst>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dd/mm/yyyy;@"/>
    <numFmt numFmtId="165" formatCode="mm/dd/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9"/>
      <name val="Arial"/>
      <family val="2"/>
    </font>
    <font>
      <b/>
      <sz val="1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Arial"/>
      <family val="2"/>
    </font>
    <font>
      <sz val="11"/>
      <color theme="1"/>
      <name val="Arial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3">
    <xf numFmtId="0" fontId="0" fillId="0" borderId="0" xfId="0"/>
    <xf numFmtId="0" fontId="0" fillId="0" borderId="0" xfId="0"/>
    <xf numFmtId="0" fontId="3" fillId="0" borderId="0" xfId="0" applyFont="1"/>
    <xf numFmtId="43" fontId="3" fillId="0" borderId="0" xfId="0" applyNumberFormat="1" applyFont="1"/>
    <xf numFmtId="0" fontId="2" fillId="3" borderId="1" xfId="0" applyFont="1" applyFill="1" applyBorder="1" applyAlignment="1">
      <alignment horizontal="distributed" vertical="center"/>
    </xf>
    <xf numFmtId="43" fontId="0" fillId="0" borderId="0" xfId="0" applyNumberFormat="1"/>
    <xf numFmtId="43" fontId="0" fillId="0" borderId="0" xfId="1" applyFont="1"/>
    <xf numFmtId="43" fontId="6" fillId="0" borderId="0" xfId="0" applyNumberFormat="1" applyFont="1"/>
    <xf numFmtId="0" fontId="8" fillId="0" borderId="0" xfId="0" applyFont="1"/>
    <xf numFmtId="0" fontId="0" fillId="0" borderId="0" xfId="0" applyBorder="1"/>
    <xf numFmtId="0" fontId="7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 vertical="distributed"/>
    </xf>
    <xf numFmtId="0" fontId="2" fillId="4" borderId="2" xfId="0" applyFont="1" applyFill="1" applyBorder="1" applyAlignment="1">
      <alignment horizontal="center" vertical="distributed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Font="1" applyBorder="1"/>
    <xf numFmtId="0" fontId="0" fillId="2" borderId="0" xfId="0" applyFill="1" applyAlignment="1">
      <alignment vertical="center"/>
    </xf>
    <xf numFmtId="0" fontId="0" fillId="2" borderId="10" xfId="0" applyFill="1" applyBorder="1" applyAlignment="1">
      <alignment vertical="center"/>
    </xf>
    <xf numFmtId="0" fontId="0" fillId="2" borderId="11" xfId="0" applyFill="1" applyBorder="1" applyAlignment="1">
      <alignment vertical="center"/>
    </xf>
    <xf numFmtId="0" fontId="0" fillId="2" borderId="11" xfId="0" applyFill="1" applyBorder="1" applyAlignment="1">
      <alignment horizontal="center" vertical="center"/>
    </xf>
    <xf numFmtId="164" fontId="0" fillId="2" borderId="11" xfId="0" applyNumberFormat="1" applyFont="1" applyFill="1" applyBorder="1" applyAlignment="1">
      <alignment vertical="center"/>
    </xf>
    <xf numFmtId="43" fontId="0" fillId="2" borderId="11" xfId="1" applyFont="1" applyFill="1" applyBorder="1" applyAlignment="1">
      <alignment vertical="center"/>
    </xf>
    <xf numFmtId="43" fontId="1" fillId="2" borderId="11" xfId="1" applyFont="1" applyFill="1" applyBorder="1" applyAlignment="1">
      <alignment vertical="center"/>
    </xf>
    <xf numFmtId="43" fontId="1" fillId="2" borderId="12" xfId="1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13" xfId="0" applyFill="1" applyBorder="1" applyAlignment="1">
      <alignment vertical="center" wrapText="1"/>
    </xf>
    <xf numFmtId="0" fontId="0" fillId="2" borderId="9" xfId="0" applyFill="1" applyBorder="1" applyAlignment="1">
      <alignment vertical="center" wrapText="1"/>
    </xf>
    <xf numFmtId="0" fontId="0" fillId="2" borderId="9" xfId="0" applyFill="1" applyBorder="1" applyAlignment="1">
      <alignment vertical="center"/>
    </xf>
    <xf numFmtId="0" fontId="0" fillId="2" borderId="9" xfId="0" applyFill="1" applyBorder="1" applyAlignment="1">
      <alignment horizontal="left" vertical="center" wrapText="1"/>
    </xf>
    <xf numFmtId="0" fontId="0" fillId="2" borderId="9" xfId="0" applyFill="1" applyBorder="1" applyAlignment="1">
      <alignment horizontal="center" vertical="center"/>
    </xf>
    <xf numFmtId="165" fontId="0" fillId="2" borderId="9" xfId="0" applyNumberFormat="1" applyFont="1" applyFill="1" applyBorder="1" applyAlignment="1">
      <alignment vertical="center"/>
    </xf>
    <xf numFmtId="43" fontId="0" fillId="2" borderId="9" xfId="1" applyFont="1" applyFill="1" applyBorder="1" applyAlignment="1">
      <alignment vertical="center"/>
    </xf>
    <xf numFmtId="43" fontId="1" fillId="2" borderId="9" xfId="1" applyFont="1" applyFill="1" applyBorder="1" applyAlignment="1">
      <alignment vertical="center"/>
    </xf>
    <xf numFmtId="43" fontId="1" fillId="2" borderId="14" xfId="1" applyFont="1" applyFill="1" applyBorder="1" applyAlignment="1">
      <alignment vertical="center"/>
    </xf>
    <xf numFmtId="164" fontId="0" fillId="2" borderId="9" xfId="0" applyNumberFormat="1" applyFont="1" applyFill="1" applyBorder="1" applyAlignment="1">
      <alignment vertical="center"/>
    </xf>
    <xf numFmtId="0" fontId="0" fillId="2" borderId="13" xfId="0" applyFill="1" applyBorder="1" applyAlignment="1">
      <alignment vertical="center"/>
    </xf>
    <xf numFmtId="0" fontId="0" fillId="2" borderId="9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165" fontId="3" fillId="0" borderId="16" xfId="0" applyNumberFormat="1" applyFont="1" applyBorder="1" applyAlignment="1">
      <alignment vertical="center"/>
    </xf>
    <xf numFmtId="43" fontId="3" fillId="2" borderId="16" xfId="0" applyNumberFormat="1" applyFont="1" applyFill="1" applyBorder="1" applyAlignment="1">
      <alignment vertical="center"/>
    </xf>
    <xf numFmtId="43" fontId="6" fillId="2" borderId="16" xfId="0" applyNumberFormat="1" applyFont="1" applyFill="1" applyBorder="1" applyAlignment="1">
      <alignment vertical="center"/>
    </xf>
    <xf numFmtId="43" fontId="3" fillId="0" borderId="16" xfId="0" applyNumberFormat="1" applyFont="1" applyBorder="1" applyAlignment="1">
      <alignment vertical="center"/>
    </xf>
    <xf numFmtId="43" fontId="3" fillId="0" borderId="17" xfId="0" applyNumberFormat="1" applyFont="1" applyBorder="1" applyAlignment="1">
      <alignment vertical="center"/>
    </xf>
    <xf numFmtId="0" fontId="0" fillId="0" borderId="0" xfId="0" applyAlignment="1"/>
    <xf numFmtId="0" fontId="9" fillId="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distributed"/>
    </xf>
    <xf numFmtId="0" fontId="2" fillId="3" borderId="7" xfId="0" applyFont="1" applyFill="1" applyBorder="1" applyAlignment="1">
      <alignment horizontal="center" vertical="distributed"/>
    </xf>
    <xf numFmtId="0" fontId="2" fillId="4" borderId="4" xfId="0" applyFont="1" applyFill="1" applyBorder="1" applyAlignment="1">
      <alignment horizontal="center" vertical="distributed"/>
    </xf>
    <xf numFmtId="0" fontId="2" fillId="4" borderId="6" xfId="0" applyFont="1" applyFill="1" applyBorder="1" applyAlignment="1">
      <alignment horizontal="center" vertical="distributed"/>
    </xf>
    <xf numFmtId="0" fontId="2" fillId="4" borderId="1" xfId="0" applyFont="1" applyFill="1" applyBorder="1" applyAlignment="1">
      <alignment horizontal="center" vertical="distributed"/>
    </xf>
    <xf numFmtId="0" fontId="2" fillId="4" borderId="7" xfId="0" applyFont="1" applyFill="1" applyBorder="1" applyAlignment="1">
      <alignment horizontal="center" vertical="distributed"/>
    </xf>
    <xf numFmtId="0" fontId="2" fillId="4" borderId="1" xfId="0" applyFont="1" applyFill="1" applyBorder="1" applyAlignment="1">
      <alignment horizontal="distributed" vertical="center"/>
    </xf>
    <xf numFmtId="0" fontId="2" fillId="4" borderId="7" xfId="0" applyFont="1" applyFill="1" applyBorder="1" applyAlignment="1">
      <alignment horizontal="distributed" vertical="center"/>
    </xf>
    <xf numFmtId="0" fontId="2" fillId="3" borderId="1" xfId="0" applyFont="1" applyFill="1" applyBorder="1" applyAlignment="1">
      <alignment horizontal="distributed" vertical="center"/>
    </xf>
    <xf numFmtId="0" fontId="2" fillId="3" borderId="7" xfId="0" applyFont="1" applyFill="1" applyBorder="1" applyAlignment="1">
      <alignment horizontal="distributed" vertical="center"/>
    </xf>
    <xf numFmtId="0" fontId="10" fillId="0" borderId="0" xfId="0" applyFont="1" applyAlignment="1">
      <alignment horizontal="center"/>
    </xf>
    <xf numFmtId="0" fontId="4" fillId="0" borderId="0" xfId="0" applyFont="1" applyAlignment="1">
      <alignment horizontal="center" vertical="distributed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distributed"/>
    </xf>
    <xf numFmtId="0" fontId="2" fillId="3" borderId="6" xfId="0" applyFont="1" applyFill="1" applyBorder="1" applyAlignment="1">
      <alignment horizontal="center" vertical="distributed"/>
    </xf>
    <xf numFmtId="0" fontId="2" fillId="3" borderId="4" xfId="0" applyFont="1" applyFill="1" applyBorder="1" applyAlignment="1">
      <alignment horizontal="left" vertical="distributed"/>
    </xf>
    <xf numFmtId="0" fontId="2" fillId="3" borderId="6" xfId="0" applyFont="1" applyFill="1" applyBorder="1" applyAlignment="1">
      <alignment horizontal="left" vertical="distributed"/>
    </xf>
    <xf numFmtId="0" fontId="2" fillId="3" borderId="1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43" fontId="11" fillId="0" borderId="0" xfId="1" applyFont="1" applyBorder="1" applyAlignment="1">
      <alignment horizontal="center" vertical="distributed"/>
    </xf>
    <xf numFmtId="0" fontId="11" fillId="0" borderId="0" xfId="0" applyFont="1" applyBorder="1" applyAlignment="1">
      <alignment horizontal="center" vertical="distributed"/>
    </xf>
    <xf numFmtId="0" fontId="11" fillId="0" borderId="0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43" fontId="3" fillId="0" borderId="0" xfId="1" applyFont="1" applyBorder="1" applyAlignment="1">
      <alignment horizontal="center" vertical="distributed"/>
    </xf>
    <xf numFmtId="0" fontId="3" fillId="0" borderId="0" xfId="0" applyFont="1" applyBorder="1" applyAlignment="1">
      <alignment horizontal="center" vertical="distributed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</xdr:colOff>
      <xdr:row>3</xdr:row>
      <xdr:rowOff>187570</xdr:rowOff>
    </xdr:from>
    <xdr:to>
      <xdr:col>7</xdr:col>
      <xdr:colOff>240255</xdr:colOff>
      <xdr:row>5</xdr:row>
      <xdr:rowOff>205283</xdr:rowOff>
    </xdr:to>
    <xdr:pic>
      <xdr:nvPicPr>
        <xdr:cNvPr id="3" name="2 Imagen" descr="logoonap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15151" y="759070"/>
          <a:ext cx="1592804" cy="4463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771525</xdr:colOff>
      <xdr:row>2</xdr:row>
      <xdr:rowOff>9525</xdr:rowOff>
    </xdr:from>
    <xdr:to>
      <xdr:col>16</xdr:col>
      <xdr:colOff>73456</xdr:colOff>
      <xdr:row>6</xdr:row>
      <xdr:rowOff>47624</xdr:rowOff>
    </xdr:to>
    <xdr:pic>
      <xdr:nvPicPr>
        <xdr:cNvPr id="5" name="Picture 1" descr="Macintosh SSD:Users:onapi:Desktop:TIMBRADO INSTITUCIONA a color con logo onapi.jpg"/>
        <xdr:cNvPicPr/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1446" r="10361" b="36441"/>
        <a:stretch/>
      </xdr:blipFill>
      <xdr:spPr bwMode="auto">
        <a:xfrm>
          <a:off x="14297025" y="390525"/>
          <a:ext cx="2035606" cy="8858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W50"/>
  <sheetViews>
    <sheetView tabSelected="1" topLeftCell="A10" zoomScaleNormal="100" zoomScaleSheetLayoutView="40" zoomScalePageLayoutView="40" workbookViewId="0">
      <selection activeCell="F23" sqref="F23"/>
    </sheetView>
  </sheetViews>
  <sheetFormatPr baseColWidth="10" defaultRowHeight="15" x14ac:dyDescent="0.25"/>
  <cols>
    <col min="1" max="1" width="4.42578125" style="1" bestFit="1" customWidth="1"/>
    <col min="2" max="2" width="21.85546875" style="1" customWidth="1"/>
    <col min="3" max="3" width="19.28515625" style="1" customWidth="1"/>
    <col min="4" max="4" width="20.140625" style="1" customWidth="1"/>
    <col min="5" max="5" width="23" style="1" customWidth="1"/>
    <col min="6" max="6" width="9.140625" style="14" customWidth="1"/>
    <col min="7" max="7" width="11.140625" style="1" customWidth="1"/>
    <col min="8" max="8" width="11.28515625" style="1" customWidth="1"/>
    <col min="9" max="9" width="13.42578125" style="1" customWidth="1"/>
    <col min="10" max="10" width="15.7109375" style="1" customWidth="1"/>
    <col min="11" max="11" width="12.28515625" style="1" customWidth="1"/>
    <col min="12" max="12" width="11.42578125" style="1" customWidth="1"/>
    <col min="13" max="13" width="14.7109375" style="1" customWidth="1"/>
    <col min="14" max="14" width="14.140625" style="1" customWidth="1"/>
    <col min="15" max="15" width="12.140625" style="1" customWidth="1"/>
    <col min="16" max="16" width="14.7109375" style="1" customWidth="1"/>
    <col min="17" max="17" width="13.28515625" style="1" customWidth="1"/>
    <col min="18" max="18" width="16.140625" style="1" customWidth="1"/>
    <col min="19" max="19" width="16.7109375" style="1" customWidth="1"/>
    <col min="20" max="20" width="15" style="1" customWidth="1"/>
    <col min="21" max="21" width="14" style="1" customWidth="1"/>
    <col min="22" max="22" width="21.7109375" style="1" customWidth="1"/>
    <col min="23" max="25" width="11.42578125" style="1" customWidth="1"/>
    <col min="26" max="16384" width="11.42578125" style="1"/>
  </cols>
  <sheetData>
    <row r="2" spans="1:23" x14ac:dyDescent="0.25">
      <c r="E2" s="1" t="s">
        <v>63</v>
      </c>
    </row>
    <row r="5" spans="1:23" ht="18.75" x14ac:dyDescent="0.3">
      <c r="I5" s="8" t="s">
        <v>75</v>
      </c>
      <c r="J5" s="49"/>
      <c r="K5" s="49"/>
      <c r="L5" s="49"/>
      <c r="M5" s="49"/>
      <c r="N5" s="49"/>
    </row>
    <row r="6" spans="1:23" ht="18" x14ac:dyDescent="0.25">
      <c r="B6" s="50" t="s">
        <v>74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</row>
    <row r="7" spans="1:23" ht="15.75" thickBot="1" x14ac:dyDescent="0.3">
      <c r="A7" s="61" t="s">
        <v>68</v>
      </c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</row>
    <row r="8" spans="1:23" ht="16.5" customHeight="1" thickBot="1" x14ac:dyDescent="0.3">
      <c r="B8" s="51" t="s">
        <v>3</v>
      </c>
      <c r="C8" s="51" t="s">
        <v>4</v>
      </c>
      <c r="D8" s="55" t="s">
        <v>5</v>
      </c>
      <c r="E8" s="55" t="s">
        <v>6</v>
      </c>
      <c r="F8" s="13"/>
      <c r="G8" s="53" t="s">
        <v>19</v>
      </c>
      <c r="H8" s="54"/>
      <c r="I8" s="55" t="s">
        <v>7</v>
      </c>
      <c r="J8" s="57" t="s">
        <v>8</v>
      </c>
      <c r="K8" s="59" t="s">
        <v>22</v>
      </c>
      <c r="L8" s="59" t="s">
        <v>9</v>
      </c>
      <c r="M8" s="63" t="s">
        <v>0</v>
      </c>
      <c r="N8" s="64"/>
      <c r="O8" s="64"/>
      <c r="P8" s="64"/>
      <c r="Q8" s="64"/>
      <c r="R8" s="64"/>
      <c r="S8" s="65"/>
      <c r="T8" s="80" t="s">
        <v>1</v>
      </c>
      <c r="U8" s="81"/>
      <c r="V8" s="51" t="s">
        <v>2</v>
      </c>
    </row>
    <row r="9" spans="1:23" ht="16.5" customHeight="1" thickBot="1" x14ac:dyDescent="0.3">
      <c r="B9" s="52"/>
      <c r="C9" s="52"/>
      <c r="D9" s="56"/>
      <c r="E9" s="56"/>
      <c r="F9" s="56" t="s">
        <v>42</v>
      </c>
      <c r="G9" s="55" t="s">
        <v>20</v>
      </c>
      <c r="H9" s="55" t="s">
        <v>21</v>
      </c>
      <c r="I9" s="56"/>
      <c r="J9" s="58"/>
      <c r="K9" s="60"/>
      <c r="L9" s="60"/>
      <c r="M9" s="66" t="s">
        <v>10</v>
      </c>
      <c r="N9" s="67"/>
      <c r="O9" s="59" t="s">
        <v>11</v>
      </c>
      <c r="P9" s="68" t="s">
        <v>12</v>
      </c>
      <c r="Q9" s="69"/>
      <c r="R9" s="51" t="s">
        <v>13</v>
      </c>
      <c r="S9" s="70" t="s">
        <v>14</v>
      </c>
      <c r="T9" s="59" t="s">
        <v>15</v>
      </c>
      <c r="U9" s="59" t="s">
        <v>16</v>
      </c>
      <c r="V9" s="52"/>
    </row>
    <row r="10" spans="1:23" ht="72.75" customHeight="1" thickBot="1" x14ac:dyDescent="0.3">
      <c r="B10" s="52"/>
      <c r="C10" s="52"/>
      <c r="D10" s="56"/>
      <c r="E10" s="56"/>
      <c r="F10" s="56"/>
      <c r="G10" s="56"/>
      <c r="H10" s="56"/>
      <c r="I10" s="56"/>
      <c r="J10" s="58"/>
      <c r="K10" s="60"/>
      <c r="L10" s="60"/>
      <c r="M10" s="4" t="s">
        <v>0</v>
      </c>
      <c r="N10" s="4" t="s">
        <v>17</v>
      </c>
      <c r="O10" s="60"/>
      <c r="P10" s="4" t="s">
        <v>18</v>
      </c>
      <c r="Q10" s="4" t="s">
        <v>23</v>
      </c>
      <c r="R10" s="52"/>
      <c r="S10" s="71"/>
      <c r="T10" s="60"/>
      <c r="U10" s="60"/>
      <c r="V10" s="52"/>
      <c r="W10" s="9"/>
    </row>
    <row r="11" spans="1:23" s="19" customFormat="1" x14ac:dyDescent="0.25">
      <c r="A11" s="19">
        <v>1</v>
      </c>
      <c r="B11" s="20" t="s">
        <v>50</v>
      </c>
      <c r="C11" s="21" t="s">
        <v>51</v>
      </c>
      <c r="D11" s="21" t="s">
        <v>72</v>
      </c>
      <c r="E11" s="21" t="s">
        <v>52</v>
      </c>
      <c r="F11" s="22" t="s">
        <v>39</v>
      </c>
      <c r="G11" s="23" t="s">
        <v>67</v>
      </c>
      <c r="H11" s="23" t="s">
        <v>69</v>
      </c>
      <c r="I11" s="21" t="s">
        <v>70</v>
      </c>
      <c r="J11" s="24">
        <v>33600</v>
      </c>
      <c r="K11" s="25">
        <v>0</v>
      </c>
      <c r="L11" s="25">
        <v>25</v>
      </c>
      <c r="M11" s="25">
        <f t="shared" ref="M11:M23" si="0">+J11*2.87%</f>
        <v>964.32</v>
      </c>
      <c r="N11" s="25">
        <f>J11*7.1%</f>
        <v>2385.6</v>
      </c>
      <c r="O11" s="25">
        <f>J11*1.1%</f>
        <v>369.6</v>
      </c>
      <c r="P11" s="25">
        <f t="shared" ref="P11:P23" si="1">+J11*3.04%</f>
        <v>1021.44</v>
      </c>
      <c r="Q11" s="25">
        <f t="shared" ref="Q11:Q23" si="2">+J11*7.09%</f>
        <v>2382.2400000000002</v>
      </c>
      <c r="R11" s="25">
        <v>0</v>
      </c>
      <c r="S11" s="25">
        <f t="shared" ref="S11:S23" si="3">SUM(M11:R11)</f>
        <v>7123.2000000000007</v>
      </c>
      <c r="T11" s="25">
        <f t="shared" ref="T11:T23" si="4">+K11+L11+M11+P11+R11</f>
        <v>2010.7600000000002</v>
      </c>
      <c r="U11" s="25">
        <f t="shared" ref="U11:U23" si="5">+N11+O11+Q11</f>
        <v>5137.4400000000005</v>
      </c>
      <c r="V11" s="26">
        <f t="shared" ref="V11:V23" si="6">+J11-T11</f>
        <v>31589.239999999998</v>
      </c>
      <c r="W11" s="27"/>
    </row>
    <row r="12" spans="1:23" s="19" customFormat="1" ht="30" x14ac:dyDescent="0.25">
      <c r="A12" s="19">
        <v>2</v>
      </c>
      <c r="B12" s="28" t="s">
        <v>54</v>
      </c>
      <c r="C12" s="29" t="s">
        <v>53</v>
      </c>
      <c r="D12" s="30" t="s">
        <v>55</v>
      </c>
      <c r="E12" s="31" t="s">
        <v>56</v>
      </c>
      <c r="F12" s="32" t="s">
        <v>39</v>
      </c>
      <c r="G12" s="33">
        <v>44563</v>
      </c>
      <c r="H12" s="33">
        <v>44569</v>
      </c>
      <c r="I12" s="30" t="s">
        <v>70</v>
      </c>
      <c r="J12" s="34">
        <v>60000</v>
      </c>
      <c r="K12" s="35">
        <v>3486.65</v>
      </c>
      <c r="L12" s="35">
        <v>25</v>
      </c>
      <c r="M12" s="35">
        <f>+J12*2.87%</f>
        <v>1722</v>
      </c>
      <c r="N12" s="35">
        <f t="shared" ref="N12:N23" si="7">J12*7.1%</f>
        <v>4260</v>
      </c>
      <c r="O12" s="35">
        <f t="shared" ref="O12:O15" si="8">J12*1.1%</f>
        <v>660.00000000000011</v>
      </c>
      <c r="P12" s="35">
        <f>+J12*3.04%</f>
        <v>1824</v>
      </c>
      <c r="Q12" s="35">
        <f>+J12*7.09%</f>
        <v>4254</v>
      </c>
      <c r="R12" s="35">
        <v>0</v>
      </c>
      <c r="S12" s="35">
        <f>SUM(M12:R12)</f>
        <v>12720</v>
      </c>
      <c r="T12" s="35">
        <f>+K12+L12+M12+P12+R12</f>
        <v>7057.65</v>
      </c>
      <c r="U12" s="35">
        <f>+N12+O12+Q12</f>
        <v>9174</v>
      </c>
      <c r="V12" s="36">
        <f>+J12-T12</f>
        <v>52942.35</v>
      </c>
      <c r="W12" s="27"/>
    </row>
    <row r="13" spans="1:23" s="19" customFormat="1" x14ac:dyDescent="0.25">
      <c r="A13" s="19">
        <v>3</v>
      </c>
      <c r="B13" s="28" t="s">
        <v>57</v>
      </c>
      <c r="C13" s="29" t="s">
        <v>58</v>
      </c>
      <c r="D13" s="30" t="s">
        <v>71</v>
      </c>
      <c r="E13" s="31" t="s">
        <v>35</v>
      </c>
      <c r="F13" s="32" t="s">
        <v>39</v>
      </c>
      <c r="G13" s="37">
        <v>44519</v>
      </c>
      <c r="H13" s="37">
        <v>44700</v>
      </c>
      <c r="I13" s="30" t="s">
        <v>70</v>
      </c>
      <c r="J13" s="34">
        <v>60000</v>
      </c>
      <c r="K13" s="35">
        <v>3486.65</v>
      </c>
      <c r="L13" s="35">
        <v>25</v>
      </c>
      <c r="M13" s="35">
        <f>+J13*2.87%</f>
        <v>1722</v>
      </c>
      <c r="N13" s="35">
        <f t="shared" si="7"/>
        <v>4260</v>
      </c>
      <c r="O13" s="35">
        <f t="shared" si="8"/>
        <v>660.00000000000011</v>
      </c>
      <c r="P13" s="35">
        <f>+J13*3.04%</f>
        <v>1824</v>
      </c>
      <c r="Q13" s="35">
        <f>+J13*7.09%</f>
        <v>4254</v>
      </c>
      <c r="R13" s="35">
        <v>0</v>
      </c>
      <c r="S13" s="35">
        <f>SUM(M13:R13)</f>
        <v>12720</v>
      </c>
      <c r="T13" s="35">
        <f>+K13+L13+M13+P13+R13</f>
        <v>7057.65</v>
      </c>
      <c r="U13" s="35">
        <f>+N13+O13+Q13</f>
        <v>9174</v>
      </c>
      <c r="V13" s="36">
        <f>+J13-T13</f>
        <v>52942.35</v>
      </c>
      <c r="W13" s="27"/>
    </row>
    <row r="14" spans="1:23" s="19" customFormat="1" x14ac:dyDescent="0.25">
      <c r="A14" s="19">
        <v>4</v>
      </c>
      <c r="B14" s="28" t="s">
        <v>59</v>
      </c>
      <c r="C14" s="29" t="s">
        <v>60</v>
      </c>
      <c r="D14" s="30" t="s">
        <v>61</v>
      </c>
      <c r="E14" s="31" t="s">
        <v>35</v>
      </c>
      <c r="F14" s="32" t="s">
        <v>39</v>
      </c>
      <c r="G14" s="37">
        <v>44639</v>
      </c>
      <c r="H14" s="37">
        <v>44823</v>
      </c>
      <c r="I14" s="30" t="s">
        <v>70</v>
      </c>
      <c r="J14" s="34">
        <v>60000</v>
      </c>
      <c r="K14" s="35">
        <v>3486.65</v>
      </c>
      <c r="L14" s="35">
        <v>25</v>
      </c>
      <c r="M14" s="35">
        <f>+J14*2.87%</f>
        <v>1722</v>
      </c>
      <c r="N14" s="35">
        <f t="shared" si="7"/>
        <v>4260</v>
      </c>
      <c r="O14" s="35">
        <f t="shared" si="8"/>
        <v>660.00000000000011</v>
      </c>
      <c r="P14" s="35">
        <f>+J14*3.04%</f>
        <v>1824</v>
      </c>
      <c r="Q14" s="35">
        <f>+J14*7.09%</f>
        <v>4254</v>
      </c>
      <c r="R14" s="35">
        <v>0</v>
      </c>
      <c r="S14" s="35">
        <f>SUM(M14:R14)</f>
        <v>12720</v>
      </c>
      <c r="T14" s="35">
        <f>+K14+L14+M14+P14+R14</f>
        <v>7057.65</v>
      </c>
      <c r="U14" s="35">
        <f>+N14+O14+Q14</f>
        <v>9174</v>
      </c>
      <c r="V14" s="36">
        <f>+J14-T14</f>
        <v>52942.35</v>
      </c>
      <c r="W14" s="27"/>
    </row>
    <row r="15" spans="1:23" s="19" customFormat="1" x14ac:dyDescent="0.25">
      <c r="A15" s="19">
        <v>5</v>
      </c>
      <c r="B15" s="38" t="s">
        <v>31</v>
      </c>
      <c r="C15" s="30" t="s">
        <v>32</v>
      </c>
      <c r="D15" s="30" t="s">
        <v>72</v>
      </c>
      <c r="E15" s="30" t="s">
        <v>25</v>
      </c>
      <c r="F15" s="32" t="s">
        <v>39</v>
      </c>
      <c r="G15" s="37">
        <v>44501</v>
      </c>
      <c r="H15" s="33">
        <v>44566</v>
      </c>
      <c r="I15" s="30" t="s">
        <v>70</v>
      </c>
      <c r="J15" s="34">
        <v>60000</v>
      </c>
      <c r="K15" s="35">
        <v>3486.65</v>
      </c>
      <c r="L15" s="35">
        <v>25</v>
      </c>
      <c r="M15" s="35">
        <f t="shared" si="0"/>
        <v>1722</v>
      </c>
      <c r="N15" s="35">
        <f t="shared" si="7"/>
        <v>4260</v>
      </c>
      <c r="O15" s="35">
        <f t="shared" si="8"/>
        <v>660.00000000000011</v>
      </c>
      <c r="P15" s="35">
        <f t="shared" si="1"/>
        <v>1824</v>
      </c>
      <c r="Q15" s="35">
        <f t="shared" si="2"/>
        <v>4254</v>
      </c>
      <c r="R15" s="35">
        <v>0</v>
      </c>
      <c r="S15" s="35">
        <f t="shared" si="3"/>
        <v>12720</v>
      </c>
      <c r="T15" s="35">
        <f t="shared" si="4"/>
        <v>7057.65</v>
      </c>
      <c r="U15" s="35">
        <f t="shared" si="5"/>
        <v>9174</v>
      </c>
      <c r="V15" s="36">
        <f t="shared" si="6"/>
        <v>52942.35</v>
      </c>
      <c r="W15" s="27"/>
    </row>
    <row r="16" spans="1:23" s="19" customFormat="1" x14ac:dyDescent="0.25">
      <c r="A16" s="19">
        <v>6</v>
      </c>
      <c r="B16" s="38" t="s">
        <v>28</v>
      </c>
      <c r="C16" s="30" t="s">
        <v>24</v>
      </c>
      <c r="D16" s="30" t="s">
        <v>72</v>
      </c>
      <c r="E16" s="30" t="s">
        <v>25</v>
      </c>
      <c r="F16" s="32" t="s">
        <v>38</v>
      </c>
      <c r="G16" s="37">
        <v>44621</v>
      </c>
      <c r="H16" s="37">
        <v>44805</v>
      </c>
      <c r="I16" s="30" t="s">
        <v>70</v>
      </c>
      <c r="J16" s="34">
        <v>70000</v>
      </c>
      <c r="K16" s="35">
        <v>5098.43</v>
      </c>
      <c r="L16" s="35">
        <v>25</v>
      </c>
      <c r="M16" s="35">
        <f t="shared" si="0"/>
        <v>2009</v>
      </c>
      <c r="N16" s="35">
        <f t="shared" si="7"/>
        <v>4970</v>
      </c>
      <c r="O16" s="35">
        <f>65050*1.1%</f>
        <v>715.55000000000007</v>
      </c>
      <c r="P16" s="35">
        <f t="shared" si="1"/>
        <v>2128</v>
      </c>
      <c r="Q16" s="35">
        <f t="shared" si="2"/>
        <v>4963</v>
      </c>
      <c r="R16" s="35">
        <v>1350.12</v>
      </c>
      <c r="S16" s="35">
        <f t="shared" si="3"/>
        <v>16135.669999999998</v>
      </c>
      <c r="T16" s="35">
        <f t="shared" si="4"/>
        <v>10610.55</v>
      </c>
      <c r="U16" s="35">
        <f t="shared" si="5"/>
        <v>10648.55</v>
      </c>
      <c r="V16" s="36">
        <f t="shared" si="6"/>
        <v>59389.45</v>
      </c>
      <c r="W16" s="27"/>
    </row>
    <row r="17" spans="1:23" s="19" customFormat="1" x14ac:dyDescent="0.25">
      <c r="A17" s="19">
        <v>7</v>
      </c>
      <c r="B17" s="38" t="s">
        <v>29</v>
      </c>
      <c r="C17" s="30" t="s">
        <v>30</v>
      </c>
      <c r="D17" s="30" t="s">
        <v>72</v>
      </c>
      <c r="E17" s="30" t="s">
        <v>25</v>
      </c>
      <c r="F17" s="32" t="s">
        <v>38</v>
      </c>
      <c r="G17" s="37">
        <v>44621</v>
      </c>
      <c r="H17" s="37">
        <v>44805</v>
      </c>
      <c r="I17" s="30" t="s">
        <v>70</v>
      </c>
      <c r="J17" s="34">
        <v>70000</v>
      </c>
      <c r="K17" s="35">
        <v>5368.45</v>
      </c>
      <c r="L17" s="35">
        <v>25</v>
      </c>
      <c r="M17" s="35">
        <f t="shared" si="0"/>
        <v>2009</v>
      </c>
      <c r="N17" s="35">
        <f t="shared" si="7"/>
        <v>4970</v>
      </c>
      <c r="O17" s="35">
        <f t="shared" ref="O17:O23" si="9">65050*1.1%</f>
        <v>715.55000000000007</v>
      </c>
      <c r="P17" s="35">
        <f t="shared" si="1"/>
        <v>2128</v>
      </c>
      <c r="Q17" s="35">
        <f t="shared" si="2"/>
        <v>4963</v>
      </c>
      <c r="R17" s="35">
        <v>0</v>
      </c>
      <c r="S17" s="35">
        <f t="shared" si="3"/>
        <v>14785.55</v>
      </c>
      <c r="T17" s="35">
        <f t="shared" si="4"/>
        <v>9530.4500000000007</v>
      </c>
      <c r="U17" s="35">
        <f t="shared" si="5"/>
        <v>10648.55</v>
      </c>
      <c r="V17" s="36">
        <f t="shared" si="6"/>
        <v>60469.55</v>
      </c>
      <c r="W17" s="27"/>
    </row>
    <row r="18" spans="1:23" s="19" customFormat="1" x14ac:dyDescent="0.25">
      <c r="A18" s="19">
        <v>8</v>
      </c>
      <c r="B18" s="38" t="s">
        <v>40</v>
      </c>
      <c r="C18" s="30" t="s">
        <v>41</v>
      </c>
      <c r="D18" s="30" t="s">
        <v>72</v>
      </c>
      <c r="E18" s="30" t="s">
        <v>35</v>
      </c>
      <c r="F18" s="32" t="s">
        <v>39</v>
      </c>
      <c r="G18" s="37">
        <v>44531</v>
      </c>
      <c r="H18" s="37">
        <v>44713</v>
      </c>
      <c r="I18" s="30" t="s">
        <v>70</v>
      </c>
      <c r="J18" s="34">
        <v>70000</v>
      </c>
      <c r="K18" s="35">
        <v>5368.45</v>
      </c>
      <c r="L18" s="35">
        <v>25</v>
      </c>
      <c r="M18" s="35">
        <f t="shared" si="0"/>
        <v>2009</v>
      </c>
      <c r="N18" s="35">
        <f t="shared" si="7"/>
        <v>4970</v>
      </c>
      <c r="O18" s="35">
        <f t="shared" si="9"/>
        <v>715.55000000000007</v>
      </c>
      <c r="P18" s="35">
        <f t="shared" si="1"/>
        <v>2128</v>
      </c>
      <c r="Q18" s="35">
        <f t="shared" si="2"/>
        <v>4963</v>
      </c>
      <c r="R18" s="35">
        <v>0</v>
      </c>
      <c r="S18" s="35">
        <f t="shared" si="3"/>
        <v>14785.55</v>
      </c>
      <c r="T18" s="35">
        <f t="shared" si="4"/>
        <v>9530.4500000000007</v>
      </c>
      <c r="U18" s="35">
        <f t="shared" si="5"/>
        <v>10648.55</v>
      </c>
      <c r="V18" s="36">
        <f t="shared" si="6"/>
        <v>60469.55</v>
      </c>
      <c r="W18" s="27"/>
    </row>
    <row r="19" spans="1:23" s="19" customFormat="1" x14ac:dyDescent="0.25">
      <c r="A19" s="19">
        <v>9</v>
      </c>
      <c r="B19" s="38" t="s">
        <v>33</v>
      </c>
      <c r="C19" s="30" t="s">
        <v>34</v>
      </c>
      <c r="D19" s="30" t="s">
        <v>46</v>
      </c>
      <c r="E19" s="30" t="s">
        <v>47</v>
      </c>
      <c r="F19" s="32" t="s">
        <v>39</v>
      </c>
      <c r="G19" s="33">
        <v>44563</v>
      </c>
      <c r="H19" s="33">
        <v>44569</v>
      </c>
      <c r="I19" s="30" t="s">
        <v>70</v>
      </c>
      <c r="J19" s="34">
        <v>70000</v>
      </c>
      <c r="K19" s="35">
        <v>5368.45</v>
      </c>
      <c r="L19" s="35">
        <v>25</v>
      </c>
      <c r="M19" s="35">
        <f t="shared" si="0"/>
        <v>2009</v>
      </c>
      <c r="N19" s="35">
        <f t="shared" si="7"/>
        <v>4970</v>
      </c>
      <c r="O19" s="35">
        <f t="shared" si="9"/>
        <v>715.55000000000007</v>
      </c>
      <c r="P19" s="35">
        <f t="shared" si="1"/>
        <v>2128</v>
      </c>
      <c r="Q19" s="35">
        <f t="shared" si="2"/>
        <v>4963</v>
      </c>
      <c r="R19" s="35">
        <v>0</v>
      </c>
      <c r="S19" s="35">
        <f t="shared" si="3"/>
        <v>14785.55</v>
      </c>
      <c r="T19" s="35">
        <f t="shared" si="4"/>
        <v>9530.4500000000007</v>
      </c>
      <c r="U19" s="35">
        <f t="shared" si="5"/>
        <v>10648.55</v>
      </c>
      <c r="V19" s="36">
        <f t="shared" si="6"/>
        <v>60469.55</v>
      </c>
      <c r="W19" s="27"/>
    </row>
    <row r="20" spans="1:23" s="19" customFormat="1" x14ac:dyDescent="0.25">
      <c r="A20" s="19">
        <v>10</v>
      </c>
      <c r="B20" s="38" t="s">
        <v>26</v>
      </c>
      <c r="C20" s="30" t="s">
        <v>27</v>
      </c>
      <c r="D20" s="30" t="s">
        <v>72</v>
      </c>
      <c r="E20" s="30" t="s">
        <v>25</v>
      </c>
      <c r="F20" s="32" t="s">
        <v>39</v>
      </c>
      <c r="G20" s="37">
        <v>44621</v>
      </c>
      <c r="H20" s="37">
        <v>44805</v>
      </c>
      <c r="I20" s="30" t="s">
        <v>70</v>
      </c>
      <c r="J20" s="34">
        <v>70000</v>
      </c>
      <c r="K20" s="35">
        <v>5098.43</v>
      </c>
      <c r="L20" s="35">
        <v>25</v>
      </c>
      <c r="M20" s="35">
        <f t="shared" si="0"/>
        <v>2009</v>
      </c>
      <c r="N20" s="35">
        <f t="shared" si="7"/>
        <v>4970</v>
      </c>
      <c r="O20" s="35">
        <f t="shared" si="9"/>
        <v>715.55000000000007</v>
      </c>
      <c r="P20" s="35">
        <f t="shared" si="1"/>
        <v>2128</v>
      </c>
      <c r="Q20" s="35">
        <f t="shared" si="2"/>
        <v>4963</v>
      </c>
      <c r="R20" s="35">
        <v>1350.12</v>
      </c>
      <c r="S20" s="35">
        <f t="shared" si="3"/>
        <v>16135.669999999998</v>
      </c>
      <c r="T20" s="35">
        <f t="shared" si="4"/>
        <v>10610.55</v>
      </c>
      <c r="U20" s="35">
        <f t="shared" si="5"/>
        <v>10648.55</v>
      </c>
      <c r="V20" s="36">
        <f t="shared" si="6"/>
        <v>59389.45</v>
      </c>
      <c r="W20" s="27"/>
    </row>
    <row r="21" spans="1:23" s="19" customFormat="1" ht="28.5" customHeight="1" x14ac:dyDescent="0.25">
      <c r="A21" s="19">
        <v>11</v>
      </c>
      <c r="B21" s="38" t="s">
        <v>43</v>
      </c>
      <c r="C21" s="30" t="s">
        <v>44</v>
      </c>
      <c r="D21" s="39" t="s">
        <v>73</v>
      </c>
      <c r="E21" s="29" t="s">
        <v>45</v>
      </c>
      <c r="F21" s="32" t="s">
        <v>38</v>
      </c>
      <c r="G21" s="37">
        <v>44534</v>
      </c>
      <c r="H21" s="37">
        <v>44716</v>
      </c>
      <c r="I21" s="30" t="s">
        <v>70</v>
      </c>
      <c r="J21" s="34">
        <v>70131.600000000006</v>
      </c>
      <c r="K21" s="35">
        <v>5393.21</v>
      </c>
      <c r="L21" s="35">
        <v>25</v>
      </c>
      <c r="M21" s="35">
        <f t="shared" si="0"/>
        <v>2012.7769200000002</v>
      </c>
      <c r="N21" s="35">
        <f t="shared" si="7"/>
        <v>4979.3436000000002</v>
      </c>
      <c r="O21" s="35">
        <f t="shared" si="9"/>
        <v>715.55000000000007</v>
      </c>
      <c r="P21" s="35">
        <f t="shared" si="1"/>
        <v>2132.0006400000002</v>
      </c>
      <c r="Q21" s="35">
        <f t="shared" si="2"/>
        <v>4972.3304400000006</v>
      </c>
      <c r="R21" s="35">
        <v>0</v>
      </c>
      <c r="S21" s="35">
        <f t="shared" si="3"/>
        <v>14812.001600000003</v>
      </c>
      <c r="T21" s="35">
        <f t="shared" si="4"/>
        <v>9562.9875600000014</v>
      </c>
      <c r="U21" s="35">
        <f t="shared" si="5"/>
        <v>10667.224040000001</v>
      </c>
      <c r="V21" s="36">
        <f t="shared" si="6"/>
        <v>60568.612440000004</v>
      </c>
      <c r="W21" s="27"/>
    </row>
    <row r="22" spans="1:23" s="19" customFormat="1" x14ac:dyDescent="0.25">
      <c r="A22" s="19">
        <v>12</v>
      </c>
      <c r="B22" s="38" t="s">
        <v>36</v>
      </c>
      <c r="C22" s="30" t="s">
        <v>37</v>
      </c>
      <c r="D22" s="30" t="s">
        <v>72</v>
      </c>
      <c r="E22" s="30" t="s">
        <v>25</v>
      </c>
      <c r="F22" s="32" t="s">
        <v>39</v>
      </c>
      <c r="G22" s="37">
        <v>44627</v>
      </c>
      <c r="H22" s="37">
        <v>44811</v>
      </c>
      <c r="I22" s="30" t="s">
        <v>70</v>
      </c>
      <c r="J22" s="34">
        <v>80000</v>
      </c>
      <c r="K22" s="35">
        <v>7400.94</v>
      </c>
      <c r="L22" s="35">
        <v>25</v>
      </c>
      <c r="M22" s="35">
        <f t="shared" si="0"/>
        <v>2296</v>
      </c>
      <c r="N22" s="35">
        <f t="shared" si="7"/>
        <v>5679.9999999999991</v>
      </c>
      <c r="O22" s="35">
        <f t="shared" si="9"/>
        <v>715.55000000000007</v>
      </c>
      <c r="P22" s="35">
        <f t="shared" si="1"/>
        <v>2432</v>
      </c>
      <c r="Q22" s="35">
        <f t="shared" si="2"/>
        <v>5672</v>
      </c>
      <c r="R22" s="35">
        <v>0</v>
      </c>
      <c r="S22" s="35">
        <f t="shared" si="3"/>
        <v>16795.55</v>
      </c>
      <c r="T22" s="35">
        <f t="shared" si="4"/>
        <v>12153.939999999999</v>
      </c>
      <c r="U22" s="35">
        <f t="shared" si="5"/>
        <v>12067.55</v>
      </c>
      <c r="V22" s="36">
        <f t="shared" si="6"/>
        <v>67846.06</v>
      </c>
      <c r="W22" s="27"/>
    </row>
    <row r="23" spans="1:23" s="19" customFormat="1" x14ac:dyDescent="0.25">
      <c r="A23" s="19">
        <v>13</v>
      </c>
      <c r="B23" s="38" t="s">
        <v>48</v>
      </c>
      <c r="C23" s="30" t="s">
        <v>49</v>
      </c>
      <c r="D23" s="30" t="s">
        <v>72</v>
      </c>
      <c r="E23" s="30" t="s">
        <v>35</v>
      </c>
      <c r="F23" s="32" t="s">
        <v>38</v>
      </c>
      <c r="G23" s="37">
        <v>44531</v>
      </c>
      <c r="H23" s="37">
        <v>44713</v>
      </c>
      <c r="I23" s="30" t="s">
        <v>70</v>
      </c>
      <c r="J23" s="34">
        <v>80000</v>
      </c>
      <c r="K23" s="35">
        <v>7400.94</v>
      </c>
      <c r="L23" s="35">
        <v>25</v>
      </c>
      <c r="M23" s="35">
        <f t="shared" si="0"/>
        <v>2296</v>
      </c>
      <c r="N23" s="35">
        <f t="shared" si="7"/>
        <v>5679.9999999999991</v>
      </c>
      <c r="O23" s="35">
        <f t="shared" si="9"/>
        <v>715.55000000000007</v>
      </c>
      <c r="P23" s="35">
        <f t="shared" si="1"/>
        <v>2432</v>
      </c>
      <c r="Q23" s="35">
        <f t="shared" si="2"/>
        <v>5672</v>
      </c>
      <c r="R23" s="35">
        <v>0</v>
      </c>
      <c r="S23" s="35">
        <f t="shared" si="3"/>
        <v>16795.55</v>
      </c>
      <c r="T23" s="35">
        <f t="shared" si="4"/>
        <v>12153.939999999999</v>
      </c>
      <c r="U23" s="35">
        <f t="shared" si="5"/>
        <v>12067.55</v>
      </c>
      <c r="V23" s="36">
        <f t="shared" si="6"/>
        <v>67846.06</v>
      </c>
      <c r="W23" s="27"/>
    </row>
    <row r="24" spans="1:23" s="40" customFormat="1" ht="15.75" thickBot="1" x14ac:dyDescent="0.3">
      <c r="B24" s="41"/>
      <c r="C24" s="42"/>
      <c r="D24" s="42"/>
      <c r="E24" s="42" t="s">
        <v>62</v>
      </c>
      <c r="F24" s="43"/>
      <c r="G24" s="44"/>
      <c r="H24" s="44"/>
      <c r="I24" s="42"/>
      <c r="J24" s="45">
        <f t="shared" ref="J24:V24" si="10">SUM(J11:J23)</f>
        <v>853731.6</v>
      </c>
      <c r="K24" s="45">
        <f t="shared" si="10"/>
        <v>60443.9</v>
      </c>
      <c r="L24" s="45">
        <f t="shared" si="10"/>
        <v>325</v>
      </c>
      <c r="M24" s="45">
        <f t="shared" si="10"/>
        <v>24502.09692</v>
      </c>
      <c r="N24" s="46">
        <f t="shared" si="10"/>
        <v>60614.943599999999</v>
      </c>
      <c r="O24" s="45">
        <f t="shared" si="10"/>
        <v>8734.0000000000018</v>
      </c>
      <c r="P24" s="45">
        <f t="shared" si="10"/>
        <v>25953.440640000001</v>
      </c>
      <c r="Q24" s="45">
        <f t="shared" si="10"/>
        <v>60529.570439999996</v>
      </c>
      <c r="R24" s="47">
        <f t="shared" si="10"/>
        <v>2700.24</v>
      </c>
      <c r="S24" s="47">
        <f t="shared" si="10"/>
        <v>183034.2916</v>
      </c>
      <c r="T24" s="47">
        <f t="shared" si="10"/>
        <v>113924.67756000001</v>
      </c>
      <c r="U24" s="47">
        <f t="shared" si="10"/>
        <v>129878.51404000002</v>
      </c>
      <c r="V24" s="48">
        <f t="shared" si="10"/>
        <v>739806.92244000011</v>
      </c>
    </row>
    <row r="25" spans="1:23" s="2" customFormat="1" x14ac:dyDescent="0.25">
      <c r="F25" s="15"/>
      <c r="J25" s="3"/>
      <c r="K25" s="3"/>
      <c r="L25" s="3"/>
      <c r="M25" s="3"/>
      <c r="N25" s="7"/>
      <c r="O25" s="3"/>
      <c r="P25" s="3"/>
      <c r="Q25" s="3"/>
      <c r="R25" s="3"/>
      <c r="S25" s="3"/>
      <c r="T25" s="3"/>
      <c r="U25" s="3"/>
      <c r="V25" s="3"/>
    </row>
    <row r="26" spans="1:23" s="2" customFormat="1" x14ac:dyDescent="0.25">
      <c r="F26" s="15"/>
      <c r="J26" s="3"/>
      <c r="K26" s="3"/>
      <c r="L26" s="3"/>
      <c r="M26" s="3"/>
      <c r="N26" s="7"/>
      <c r="O26" s="3"/>
      <c r="P26" s="3"/>
      <c r="Q26" s="3"/>
      <c r="R26" s="3"/>
      <c r="S26" s="3"/>
      <c r="T26" s="3"/>
      <c r="U26" s="3"/>
      <c r="V26" s="3"/>
    </row>
    <row r="27" spans="1:23" s="2" customFormat="1" x14ac:dyDescent="0.25">
      <c r="F27" s="15"/>
      <c r="J27" s="3"/>
      <c r="K27" s="3"/>
      <c r="L27" s="3"/>
      <c r="M27" s="3"/>
      <c r="N27" s="7"/>
      <c r="O27" s="3"/>
      <c r="P27" s="3"/>
      <c r="Q27" s="3"/>
      <c r="R27" s="3"/>
      <c r="S27" s="3"/>
      <c r="T27" s="3"/>
      <c r="U27" s="3"/>
      <c r="V27" s="3"/>
    </row>
    <row r="28" spans="1:23" s="2" customFormat="1" x14ac:dyDescent="0.25">
      <c r="F28" s="15"/>
      <c r="J28" s="3"/>
      <c r="K28" s="3"/>
      <c r="L28" s="3"/>
      <c r="M28" s="3"/>
      <c r="N28" s="7"/>
      <c r="O28" s="3"/>
      <c r="P28" s="3"/>
      <c r="Q28" s="3"/>
      <c r="R28" s="3"/>
      <c r="S28" s="3"/>
      <c r="T28" s="3"/>
      <c r="U28" s="3"/>
      <c r="V28" s="3"/>
    </row>
    <row r="29" spans="1:23" s="2" customFormat="1" x14ac:dyDescent="0.25">
      <c r="B29" s="18"/>
      <c r="C29" s="18"/>
      <c r="D29" s="18"/>
      <c r="F29" s="15"/>
      <c r="J29" s="3"/>
      <c r="K29" s="3"/>
      <c r="L29" s="3"/>
      <c r="M29" s="3"/>
      <c r="N29" s="7"/>
      <c r="O29" s="3"/>
      <c r="P29" s="3"/>
      <c r="Q29" s="3"/>
      <c r="R29" s="3"/>
      <c r="S29" s="3"/>
      <c r="T29" s="3"/>
      <c r="U29" s="3"/>
      <c r="V29" s="3"/>
    </row>
    <row r="30" spans="1:23" s="2" customFormat="1" x14ac:dyDescent="0.25">
      <c r="B30" s="82"/>
      <c r="C30" s="82"/>
      <c r="D30" s="82"/>
      <c r="F30" s="15"/>
      <c r="J30" s="3"/>
      <c r="K30" s="3"/>
      <c r="L30" s="3"/>
      <c r="M30" s="3"/>
      <c r="N30" s="7"/>
      <c r="O30" s="3"/>
      <c r="P30" s="3"/>
      <c r="Q30" s="3"/>
      <c r="R30" s="3"/>
      <c r="S30" s="3"/>
      <c r="T30" s="3"/>
      <c r="U30" s="3"/>
      <c r="V30" s="3"/>
    </row>
    <row r="31" spans="1:23" ht="15" customHeight="1" x14ac:dyDescent="0.25">
      <c r="B31" s="74" t="s">
        <v>64</v>
      </c>
      <c r="C31" s="74"/>
      <c r="D31" s="74"/>
      <c r="O31" s="6"/>
      <c r="P31" s="6"/>
      <c r="Q31" s="6"/>
      <c r="S31" s="6"/>
    </row>
    <row r="32" spans="1:23" ht="15" customHeight="1" x14ac:dyDescent="0.25">
      <c r="B32" s="75" t="s">
        <v>65</v>
      </c>
      <c r="C32" s="75"/>
      <c r="D32" s="75"/>
      <c r="F32" s="5"/>
    </row>
    <row r="33" spans="2:6" ht="15" customHeight="1" x14ac:dyDescent="0.25">
      <c r="B33" s="76" t="s">
        <v>66</v>
      </c>
      <c r="C33" s="76"/>
      <c r="D33" s="76"/>
      <c r="F33" s="5"/>
    </row>
    <row r="34" spans="2:6" ht="14.25" customHeight="1" x14ac:dyDescent="0.25">
      <c r="B34" s="78"/>
      <c r="C34" s="78"/>
      <c r="D34" s="78"/>
      <c r="F34" s="1"/>
    </row>
    <row r="35" spans="2:6" ht="15" customHeight="1" x14ac:dyDescent="0.25">
      <c r="B35" s="79"/>
      <c r="C35" s="79"/>
      <c r="D35" s="79"/>
      <c r="F35" s="1"/>
    </row>
    <row r="36" spans="2:6" x14ac:dyDescent="0.25">
      <c r="B36" s="77"/>
      <c r="C36" s="77"/>
      <c r="D36" s="77"/>
      <c r="E36" s="17"/>
    </row>
    <row r="38" spans="2:6" ht="31.5" customHeight="1" x14ac:dyDescent="0.25"/>
    <row r="47" spans="2:6" x14ac:dyDescent="0.25">
      <c r="B47" s="9"/>
      <c r="C47" s="9"/>
      <c r="D47" s="9"/>
      <c r="E47" s="9"/>
      <c r="F47" s="16"/>
    </row>
    <row r="48" spans="2:6" ht="33.75" x14ac:dyDescent="0.5">
      <c r="B48" s="73"/>
      <c r="C48" s="73"/>
      <c r="D48" s="73"/>
      <c r="E48" s="73"/>
      <c r="F48" s="10"/>
    </row>
    <row r="49" spans="2:6" ht="31.5" x14ac:dyDescent="0.5">
      <c r="B49" s="72"/>
      <c r="C49" s="72"/>
      <c r="D49" s="72"/>
      <c r="E49" s="72"/>
      <c r="F49" s="11"/>
    </row>
    <row r="50" spans="2:6" ht="31.5" customHeight="1" x14ac:dyDescent="0.25">
      <c r="B50" s="62"/>
      <c r="C50" s="62"/>
      <c r="D50" s="62"/>
      <c r="E50" s="62"/>
      <c r="F50" s="12"/>
    </row>
  </sheetData>
  <autoFilter ref="A8:V23"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9" showButton="0"/>
  </autoFilter>
  <sortState ref="B11:K21">
    <sortCondition ref="F11:F21"/>
  </sortState>
  <mergeCells count="34">
    <mergeCell ref="B34:D34"/>
    <mergeCell ref="B35:D35"/>
    <mergeCell ref="T8:U8"/>
    <mergeCell ref="V8:V10"/>
    <mergeCell ref="U9:U10"/>
    <mergeCell ref="B30:D30"/>
    <mergeCell ref="B50:E50"/>
    <mergeCell ref="L8:L10"/>
    <mergeCell ref="M8:S8"/>
    <mergeCell ref="M9:N9"/>
    <mergeCell ref="O9:O10"/>
    <mergeCell ref="P9:Q9"/>
    <mergeCell ref="R9:R10"/>
    <mergeCell ref="S9:S10"/>
    <mergeCell ref="B49:E49"/>
    <mergeCell ref="B48:E48"/>
    <mergeCell ref="F9:F10"/>
    <mergeCell ref="D8:D10"/>
    <mergeCell ref="B31:D31"/>
    <mergeCell ref="B32:D32"/>
    <mergeCell ref="B33:D33"/>
    <mergeCell ref="B36:D36"/>
    <mergeCell ref="B6:V6"/>
    <mergeCell ref="B8:B10"/>
    <mergeCell ref="C8:C10"/>
    <mergeCell ref="G8:H8"/>
    <mergeCell ref="I8:I10"/>
    <mergeCell ref="J8:J10"/>
    <mergeCell ref="K8:K10"/>
    <mergeCell ref="G9:G10"/>
    <mergeCell ref="H9:H10"/>
    <mergeCell ref="A7:V7"/>
    <mergeCell ref="T9:T10"/>
    <mergeCell ref="E8:E10"/>
  </mergeCells>
  <pageMargins left="0.17" right="0.17" top="0.75" bottom="0.75" header="0.3" footer="0.3"/>
  <pageSetup paperSize="5" scale="5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</vt:lpstr>
      <vt:lpstr>contratados!Área_de_impresión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Marianny Matos Gomez</dc:creator>
  <cp:lastModifiedBy>Yuderqui Mendez Vargas</cp:lastModifiedBy>
  <cp:lastPrinted>2022-03-30T16:11:40Z</cp:lastPrinted>
  <dcterms:created xsi:type="dcterms:W3CDTF">2017-12-18T15:06:55Z</dcterms:created>
  <dcterms:modified xsi:type="dcterms:W3CDTF">2022-03-30T16:12:06Z</dcterms:modified>
</cp:coreProperties>
</file>