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5480" windowHeight="11160" tabRatio="596"/>
  </bookViews>
  <sheets>
    <sheet name="fijos" sheetId="15" r:id="rId1"/>
  </sheets>
  <definedNames>
    <definedName name="_xlnm._FilterDatabase" localSheetId="0" hidden="1">fijos!$A$8:$T$486</definedName>
    <definedName name="_xlnm.Print_Area" localSheetId="0">fijos!$A$2:$V$518</definedName>
    <definedName name="_xlnm.Print_Titles" localSheetId="0">fijos!$1:$10</definedName>
  </definedNames>
  <calcPr calcId="145621"/>
</workbook>
</file>

<file path=xl/calcChain.xml><?xml version="1.0" encoding="utf-8"?>
<calcChain xmlns="http://schemas.openxmlformats.org/spreadsheetml/2006/main">
  <c r="I452" i="15" l="1"/>
  <c r="J452" i="15"/>
  <c r="K452" i="15"/>
  <c r="L452" i="15"/>
  <c r="M452" i="15"/>
  <c r="N452" i="15"/>
  <c r="O452" i="15"/>
  <c r="P452" i="15"/>
  <c r="Q452" i="15"/>
  <c r="R452" i="15"/>
  <c r="S452" i="15"/>
  <c r="T452" i="15"/>
  <c r="H452" i="15"/>
  <c r="K403" i="15"/>
  <c r="L403" i="15"/>
  <c r="M403" i="15"/>
  <c r="N403" i="15"/>
  <c r="O403" i="15"/>
  <c r="K356" i="15"/>
  <c r="L356" i="15"/>
  <c r="M356" i="15"/>
  <c r="N356" i="15"/>
  <c r="O356" i="15"/>
  <c r="K328" i="15"/>
  <c r="L328" i="15"/>
  <c r="M328" i="15"/>
  <c r="N328" i="15"/>
  <c r="O328" i="15"/>
  <c r="K295" i="15"/>
  <c r="L295" i="15"/>
  <c r="M295" i="15"/>
  <c r="N295" i="15"/>
  <c r="O295" i="15"/>
  <c r="K294" i="15"/>
  <c r="L294" i="15"/>
  <c r="M294" i="15"/>
  <c r="N294" i="15"/>
  <c r="O294" i="15"/>
  <c r="K256" i="15"/>
  <c r="L256" i="15"/>
  <c r="M256" i="15"/>
  <c r="N256" i="15"/>
  <c r="O256" i="15"/>
  <c r="K251" i="15"/>
  <c r="L251" i="15"/>
  <c r="M251" i="15"/>
  <c r="N251" i="15"/>
  <c r="O251" i="15"/>
  <c r="K224" i="15"/>
  <c r="L224" i="15"/>
  <c r="M224" i="15"/>
  <c r="N224" i="15"/>
  <c r="O224" i="15"/>
  <c r="K132" i="15"/>
  <c r="R132" i="15" s="1"/>
  <c r="T132" i="15" s="1"/>
  <c r="L132" i="15"/>
  <c r="S132" i="15" s="1"/>
  <c r="M132" i="15"/>
  <c r="N132" i="15"/>
  <c r="O132" i="15"/>
  <c r="R403" i="15" l="1"/>
  <c r="T403" i="15" s="1"/>
  <c r="Q132" i="15"/>
  <c r="S403" i="15"/>
  <c r="S356" i="15"/>
  <c r="R356" i="15"/>
  <c r="T356" i="15" s="1"/>
  <c r="Q403" i="15"/>
  <c r="R328" i="15"/>
  <c r="T328" i="15" s="1"/>
  <c r="S328" i="15"/>
  <c r="Q356" i="15"/>
  <c r="Q328" i="15"/>
  <c r="S295" i="15"/>
  <c r="S294" i="15"/>
  <c r="Q295" i="15"/>
  <c r="R294" i="15"/>
  <c r="T294" i="15" s="1"/>
  <c r="R295" i="15"/>
  <c r="T295" i="15" s="1"/>
  <c r="R256" i="15"/>
  <c r="T256" i="15" s="1"/>
  <c r="S251" i="15"/>
  <c r="Q294" i="15"/>
  <c r="R251" i="15"/>
  <c r="T251" i="15" s="1"/>
  <c r="R224" i="15"/>
  <c r="T224" i="15" s="1"/>
  <c r="Q256" i="15"/>
  <c r="S256" i="15"/>
  <c r="S224" i="15"/>
  <c r="Q251" i="15"/>
  <c r="Q224" i="15"/>
  <c r="O12" i="15"/>
  <c r="N12" i="15"/>
  <c r="M493" i="15"/>
  <c r="M492" i="15"/>
  <c r="M459" i="15"/>
  <c r="M458" i="15"/>
  <c r="M457" i="15"/>
  <c r="M456" i="15"/>
  <c r="M416" i="15"/>
  <c r="M415" i="15"/>
  <c r="M413" i="15"/>
  <c r="M414" i="15"/>
  <c r="M412" i="15"/>
  <c r="M411" i="15"/>
  <c r="M62" i="15"/>
  <c r="M63" i="15"/>
  <c r="M64" i="15"/>
  <c r="M61" i="15"/>
  <c r="M57" i="15"/>
  <c r="M58" i="15"/>
  <c r="M59" i="15"/>
  <c r="M60" i="15"/>
  <c r="M51" i="15"/>
  <c r="M52" i="15"/>
  <c r="M53" i="15"/>
  <c r="M54" i="15"/>
  <c r="M55" i="15"/>
  <c r="M56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12" i="15"/>
  <c r="L12" i="15"/>
  <c r="K12" i="15"/>
  <c r="M117" i="15" l="1"/>
  <c r="K117" i="15"/>
  <c r="L117" i="15"/>
  <c r="N117" i="15"/>
  <c r="O117" i="15"/>
  <c r="K156" i="15"/>
  <c r="L156" i="15"/>
  <c r="M156" i="15"/>
  <c r="N156" i="15"/>
  <c r="O156" i="15"/>
  <c r="R117" i="15" l="1"/>
  <c r="T117" i="15" s="1"/>
  <c r="R156" i="15"/>
  <c r="T156" i="15" s="1"/>
  <c r="S117" i="15"/>
  <c r="Q117" i="15"/>
  <c r="S156" i="15"/>
  <c r="Q156" i="15"/>
  <c r="N311" i="15"/>
  <c r="P486" i="15" l="1"/>
  <c r="J486" i="15" l="1"/>
  <c r="J446" i="15"/>
  <c r="I486" i="15"/>
  <c r="I446" i="15"/>
  <c r="H486" i="15"/>
  <c r="H446" i="15"/>
  <c r="K288" i="15" l="1"/>
  <c r="L288" i="15"/>
  <c r="M288" i="15"/>
  <c r="N288" i="15"/>
  <c r="O288" i="15"/>
  <c r="K289" i="15"/>
  <c r="L289" i="15"/>
  <c r="M289" i="15"/>
  <c r="N289" i="15"/>
  <c r="O289" i="15"/>
  <c r="K184" i="15"/>
  <c r="L184" i="15"/>
  <c r="M184" i="15"/>
  <c r="N184" i="15"/>
  <c r="O184" i="15"/>
  <c r="K130" i="15"/>
  <c r="L130" i="15"/>
  <c r="M130" i="15"/>
  <c r="N130" i="15"/>
  <c r="O130" i="15"/>
  <c r="R184" i="15" l="1"/>
  <c r="T184" i="15" s="1"/>
  <c r="R130" i="15"/>
  <c r="T130" i="15" s="1"/>
  <c r="R288" i="15"/>
  <c r="T288" i="15" s="1"/>
  <c r="R289" i="15"/>
  <c r="T289" i="15" s="1"/>
  <c r="Q288" i="15"/>
  <c r="Q289" i="15"/>
  <c r="S288" i="15"/>
  <c r="S289" i="15"/>
  <c r="Q184" i="15"/>
  <c r="S184" i="15"/>
  <c r="Q130" i="15"/>
  <c r="S130" i="15"/>
  <c r="P406" i="15"/>
  <c r="J406" i="15"/>
  <c r="I406" i="15"/>
  <c r="H406" i="15"/>
  <c r="K469" i="15"/>
  <c r="L469" i="15"/>
  <c r="M469" i="15"/>
  <c r="N469" i="15"/>
  <c r="O469" i="15"/>
  <c r="M70" i="15"/>
  <c r="K70" i="15"/>
  <c r="L70" i="15"/>
  <c r="N70" i="15"/>
  <c r="O70" i="15"/>
  <c r="K311" i="15"/>
  <c r="R311" i="15" s="1"/>
  <c r="L311" i="15"/>
  <c r="M311" i="15"/>
  <c r="O311" i="15"/>
  <c r="K430" i="15"/>
  <c r="L430" i="15"/>
  <c r="M430" i="15"/>
  <c r="N430" i="15"/>
  <c r="O430" i="15"/>
  <c r="K211" i="15"/>
  <c r="L211" i="15"/>
  <c r="M211" i="15"/>
  <c r="N211" i="15"/>
  <c r="O211" i="15"/>
  <c r="K210" i="15"/>
  <c r="L210" i="15"/>
  <c r="M210" i="15"/>
  <c r="N210" i="15"/>
  <c r="O210" i="15"/>
  <c r="K209" i="15"/>
  <c r="L209" i="15"/>
  <c r="M209" i="15"/>
  <c r="N209" i="15"/>
  <c r="O209" i="15"/>
  <c r="K150" i="15"/>
  <c r="L150" i="15"/>
  <c r="M150" i="15"/>
  <c r="N150" i="15"/>
  <c r="O150" i="15"/>
  <c r="R150" i="15" l="1"/>
  <c r="T150" i="15" s="1"/>
  <c r="R211" i="15"/>
  <c r="T211" i="15" s="1"/>
  <c r="R210" i="15"/>
  <c r="T210" i="15" s="1"/>
  <c r="R70" i="15"/>
  <c r="T70" i="15" s="1"/>
  <c r="R469" i="15"/>
  <c r="T469" i="15" s="1"/>
  <c r="R209" i="15"/>
  <c r="T209" i="15" s="1"/>
  <c r="S469" i="15"/>
  <c r="Q469" i="15"/>
  <c r="Q430" i="15"/>
  <c r="T311" i="15"/>
  <c r="Q311" i="15"/>
  <c r="S70" i="15"/>
  <c r="R430" i="15"/>
  <c r="T430" i="15" s="1"/>
  <c r="Q70" i="15"/>
  <c r="S311" i="15"/>
  <c r="S430" i="15"/>
  <c r="Q211" i="15"/>
  <c r="S211" i="15"/>
  <c r="S210" i="15"/>
  <c r="Q210" i="15"/>
  <c r="S209" i="15"/>
  <c r="Q209" i="15"/>
  <c r="S150" i="15"/>
  <c r="Q150" i="15"/>
  <c r="O17" i="15" l="1"/>
  <c r="N17" i="15"/>
  <c r="M65" i="15"/>
  <c r="O18" i="15"/>
  <c r="N18" i="15"/>
  <c r="M83" i="15"/>
  <c r="M78" i="15"/>
  <c r="M79" i="15"/>
  <c r="M80" i="15"/>
  <c r="M77" i="15"/>
  <c r="M75" i="15"/>
  <c r="O15" i="15"/>
  <c r="N15" i="15"/>
  <c r="N20" i="15"/>
  <c r="O20" i="15"/>
  <c r="M82" i="15"/>
  <c r="O19" i="15"/>
  <c r="N19" i="15"/>
  <c r="M460" i="15"/>
  <c r="O16" i="15"/>
  <c r="N16" i="15"/>
  <c r="M71" i="15"/>
  <c r="M72" i="15"/>
  <c r="M73" i="15"/>
  <c r="M68" i="15"/>
  <c r="M69" i="15"/>
  <c r="O14" i="15"/>
  <c r="N14" i="15"/>
  <c r="O13" i="15"/>
  <c r="N13" i="15"/>
  <c r="K86" i="15" l="1"/>
  <c r="K43" i="15" l="1"/>
  <c r="L43" i="15"/>
  <c r="N43" i="15"/>
  <c r="O43" i="15"/>
  <c r="K460" i="15"/>
  <c r="L460" i="15"/>
  <c r="N460" i="15"/>
  <c r="O460" i="15"/>
  <c r="K155" i="15"/>
  <c r="L155" i="15"/>
  <c r="M155" i="15"/>
  <c r="N155" i="15"/>
  <c r="O155" i="15"/>
  <c r="K153" i="15"/>
  <c r="L153" i="15"/>
  <c r="M153" i="15"/>
  <c r="N153" i="15"/>
  <c r="O153" i="15"/>
  <c r="K423" i="15"/>
  <c r="L423" i="15"/>
  <c r="M423" i="15"/>
  <c r="N423" i="15"/>
  <c r="O423" i="15"/>
  <c r="K124" i="15"/>
  <c r="L124" i="15"/>
  <c r="M124" i="15"/>
  <c r="N124" i="15"/>
  <c r="O124" i="15"/>
  <c r="K152" i="15"/>
  <c r="L152" i="15"/>
  <c r="M152" i="15"/>
  <c r="N152" i="15"/>
  <c r="O152" i="15"/>
  <c r="K285" i="15"/>
  <c r="L285" i="15"/>
  <c r="M285" i="15"/>
  <c r="N285" i="15"/>
  <c r="O285" i="15"/>
  <c r="K206" i="15"/>
  <c r="L206" i="15"/>
  <c r="M206" i="15"/>
  <c r="N206" i="15"/>
  <c r="O206" i="15"/>
  <c r="K205" i="15"/>
  <c r="L205" i="15"/>
  <c r="M205" i="15"/>
  <c r="N205" i="15"/>
  <c r="O205" i="15"/>
  <c r="K31" i="15"/>
  <c r="L31" i="15"/>
  <c r="N31" i="15"/>
  <c r="O31" i="15"/>
  <c r="K196" i="15"/>
  <c r="L196" i="15"/>
  <c r="M196" i="15"/>
  <c r="N196" i="15"/>
  <c r="O196" i="15"/>
  <c r="K51" i="15"/>
  <c r="L51" i="15"/>
  <c r="N51" i="15"/>
  <c r="O51" i="15"/>
  <c r="K424" i="15"/>
  <c r="L424" i="15"/>
  <c r="M424" i="15"/>
  <c r="N424" i="15"/>
  <c r="O424" i="15"/>
  <c r="K214" i="15"/>
  <c r="L214" i="15"/>
  <c r="M214" i="15"/>
  <c r="N214" i="15"/>
  <c r="O214" i="15"/>
  <c r="K362" i="15"/>
  <c r="L362" i="15"/>
  <c r="M362" i="15"/>
  <c r="N362" i="15"/>
  <c r="O362" i="15"/>
  <c r="K360" i="15"/>
  <c r="L360" i="15"/>
  <c r="M360" i="15"/>
  <c r="N360" i="15"/>
  <c r="O360" i="15"/>
  <c r="M464" i="15"/>
  <c r="K464" i="15"/>
  <c r="L464" i="15"/>
  <c r="N464" i="15"/>
  <c r="O464" i="15"/>
  <c r="K467" i="15"/>
  <c r="L467" i="15"/>
  <c r="M467" i="15"/>
  <c r="N467" i="15"/>
  <c r="O467" i="15"/>
  <c r="K378" i="15"/>
  <c r="L378" i="15"/>
  <c r="M378" i="15"/>
  <c r="N378" i="15"/>
  <c r="O378" i="15"/>
  <c r="K149" i="15"/>
  <c r="L149" i="15"/>
  <c r="M149" i="15"/>
  <c r="N149" i="15"/>
  <c r="O149" i="15"/>
  <c r="K200" i="15"/>
  <c r="L200" i="15"/>
  <c r="M200" i="15"/>
  <c r="N200" i="15"/>
  <c r="O200" i="15"/>
  <c r="K199" i="15"/>
  <c r="L199" i="15"/>
  <c r="M199" i="15"/>
  <c r="N199" i="15"/>
  <c r="O199" i="15"/>
  <c r="K320" i="15"/>
  <c r="L320" i="15"/>
  <c r="M320" i="15"/>
  <c r="N320" i="15"/>
  <c r="O320" i="15"/>
  <c r="K190" i="15"/>
  <c r="L190" i="15"/>
  <c r="M190" i="15"/>
  <c r="N190" i="15"/>
  <c r="O190" i="15"/>
  <c r="K188" i="15"/>
  <c r="L188" i="15"/>
  <c r="M188" i="15"/>
  <c r="N188" i="15"/>
  <c r="O188" i="15"/>
  <c r="K127" i="15"/>
  <c r="L127" i="15"/>
  <c r="M127" i="15"/>
  <c r="N127" i="15"/>
  <c r="O127" i="15"/>
  <c r="K287" i="15"/>
  <c r="L287" i="15"/>
  <c r="M287" i="15"/>
  <c r="N287" i="15"/>
  <c r="O287" i="15"/>
  <c r="K128" i="15"/>
  <c r="L128" i="15"/>
  <c r="M128" i="15"/>
  <c r="N128" i="15"/>
  <c r="O128" i="15"/>
  <c r="K379" i="15"/>
  <c r="L379" i="15"/>
  <c r="M379" i="15"/>
  <c r="N379" i="15"/>
  <c r="O379" i="15"/>
  <c r="K198" i="15"/>
  <c r="L198" i="15"/>
  <c r="M198" i="15"/>
  <c r="N198" i="15"/>
  <c r="O198" i="15"/>
  <c r="R51" i="15" l="1"/>
  <c r="T51" i="15" s="1"/>
  <c r="R128" i="15"/>
  <c r="T128" i="15" s="1"/>
  <c r="R199" i="15"/>
  <c r="T199" i="15" s="1"/>
  <c r="R360" i="15"/>
  <c r="T360" i="15" s="1"/>
  <c r="R196" i="15"/>
  <c r="T196" i="15" s="1"/>
  <c r="R152" i="15"/>
  <c r="T152" i="15" s="1"/>
  <c r="R460" i="15"/>
  <c r="R464" i="15"/>
  <c r="T464" i="15" s="1"/>
  <c r="R320" i="15"/>
  <c r="T320" i="15" s="1"/>
  <c r="R285" i="15"/>
  <c r="T285" i="15" s="1"/>
  <c r="R190" i="15"/>
  <c r="T190" i="15" s="1"/>
  <c r="R467" i="15"/>
  <c r="T467" i="15" s="1"/>
  <c r="R206" i="15"/>
  <c r="T206" i="15" s="1"/>
  <c r="R155" i="15"/>
  <c r="R379" i="15"/>
  <c r="T379" i="15" s="1"/>
  <c r="R198" i="15"/>
  <c r="T198" i="15" s="1"/>
  <c r="R188" i="15"/>
  <c r="T188" i="15" s="1"/>
  <c r="R378" i="15"/>
  <c r="T378" i="15" s="1"/>
  <c r="R205" i="15"/>
  <c r="T205" i="15" s="1"/>
  <c r="R153" i="15"/>
  <c r="T153" i="15" s="1"/>
  <c r="R127" i="15"/>
  <c r="T127" i="15" s="1"/>
  <c r="R149" i="15"/>
  <c r="T149" i="15" s="1"/>
  <c r="R214" i="15"/>
  <c r="T214" i="15" s="1"/>
  <c r="R31" i="15"/>
  <c r="T31" i="15" s="1"/>
  <c r="R43" i="15"/>
  <c r="T43" i="15" s="1"/>
  <c r="R287" i="15"/>
  <c r="T287" i="15" s="1"/>
  <c r="R200" i="15"/>
  <c r="T200" i="15" s="1"/>
  <c r="R362" i="15"/>
  <c r="T362" i="15" s="1"/>
  <c r="R124" i="15"/>
  <c r="T124" i="15" s="1"/>
  <c r="S460" i="15"/>
  <c r="T460" i="15"/>
  <c r="Q460" i="15"/>
  <c r="S43" i="15"/>
  <c r="Q155" i="15"/>
  <c r="Q43" i="15"/>
  <c r="S467" i="15"/>
  <c r="S155" i="15"/>
  <c r="T155" i="15"/>
  <c r="S153" i="15"/>
  <c r="Q153" i="15"/>
  <c r="R423" i="15"/>
  <c r="T423" i="15" s="1"/>
  <c r="Q362" i="15"/>
  <c r="Q285" i="15"/>
  <c r="Q423" i="15"/>
  <c r="S362" i="15"/>
  <c r="Q124" i="15"/>
  <c r="S423" i="15"/>
  <c r="S424" i="15"/>
  <c r="Q424" i="15"/>
  <c r="Q206" i="15"/>
  <c r="Q152" i="15"/>
  <c r="S196" i="15"/>
  <c r="R424" i="15"/>
  <c r="T424" i="15" s="1"/>
  <c r="S285" i="15"/>
  <c r="S124" i="15"/>
  <c r="S152" i="15"/>
  <c r="Q196" i="15"/>
  <c r="S206" i="15"/>
  <c r="Q205" i="15"/>
  <c r="Q31" i="15"/>
  <c r="S31" i="15"/>
  <c r="S205" i="15"/>
  <c r="S51" i="15"/>
  <c r="Q51" i="15"/>
  <c r="Q214" i="15"/>
  <c r="S464" i="15"/>
  <c r="Q464" i="15"/>
  <c r="S214" i="15"/>
  <c r="S320" i="15"/>
  <c r="Q360" i="15"/>
  <c r="S360" i="15"/>
  <c r="S287" i="15"/>
  <c r="Q467" i="15"/>
  <c r="S378" i="15"/>
  <c r="Q378" i="15"/>
  <c r="Q320" i="15"/>
  <c r="S379" i="15"/>
  <c r="Q379" i="15"/>
  <c r="Q200" i="15"/>
  <c r="Q149" i="15"/>
  <c r="Q287" i="15"/>
  <c r="S149" i="15"/>
  <c r="S200" i="15"/>
  <c r="S190" i="15"/>
  <c r="Q199" i="15"/>
  <c r="S199" i="15"/>
  <c r="Q190" i="15"/>
  <c r="S188" i="15"/>
  <c r="Q188" i="15"/>
  <c r="S127" i="15"/>
  <c r="Q127" i="15"/>
  <c r="Q128" i="15"/>
  <c r="S198" i="15"/>
  <c r="S128" i="15"/>
  <c r="Q198" i="15"/>
  <c r="P498" i="15" l="1"/>
  <c r="J498" i="15"/>
  <c r="J501" i="15" s="1"/>
  <c r="I498" i="15"/>
  <c r="I501" i="15" s="1"/>
  <c r="H498" i="15"/>
  <c r="H501" i="15" s="1"/>
  <c r="P446" i="15" l="1"/>
  <c r="P501" i="15" s="1"/>
  <c r="K115" i="15" l="1"/>
  <c r="L115" i="15"/>
  <c r="M115" i="15"/>
  <c r="N115" i="15"/>
  <c r="O115" i="15"/>
  <c r="K112" i="15"/>
  <c r="L112" i="15"/>
  <c r="M112" i="15"/>
  <c r="N112" i="15"/>
  <c r="O112" i="15"/>
  <c r="K438" i="15"/>
  <c r="L438" i="15"/>
  <c r="M438" i="15"/>
  <c r="N438" i="15"/>
  <c r="O438" i="15"/>
  <c r="K437" i="15"/>
  <c r="L437" i="15"/>
  <c r="M437" i="15"/>
  <c r="N437" i="15"/>
  <c r="O437" i="15"/>
  <c r="K305" i="15"/>
  <c r="L305" i="15"/>
  <c r="M305" i="15"/>
  <c r="N305" i="15"/>
  <c r="O305" i="15"/>
  <c r="K304" i="15"/>
  <c r="L304" i="15"/>
  <c r="M304" i="15"/>
  <c r="N304" i="15"/>
  <c r="O304" i="15"/>
  <c r="K431" i="15"/>
  <c r="L431" i="15"/>
  <c r="M431" i="15"/>
  <c r="N431" i="15"/>
  <c r="O431" i="15"/>
  <c r="K253" i="15"/>
  <c r="L253" i="15"/>
  <c r="M253" i="15"/>
  <c r="N253" i="15"/>
  <c r="O253" i="15"/>
  <c r="K187" i="15"/>
  <c r="L187" i="15"/>
  <c r="M187" i="15"/>
  <c r="N187" i="15"/>
  <c r="O187" i="15"/>
  <c r="K186" i="15"/>
  <c r="L186" i="15"/>
  <c r="M186" i="15"/>
  <c r="N186" i="15"/>
  <c r="O186" i="15"/>
  <c r="K185" i="15"/>
  <c r="L185" i="15"/>
  <c r="M185" i="15"/>
  <c r="N185" i="15"/>
  <c r="O185" i="15"/>
  <c r="K422" i="15"/>
  <c r="L422" i="15"/>
  <c r="M422" i="15"/>
  <c r="N422" i="15"/>
  <c r="O422" i="15"/>
  <c r="R187" i="15" l="1"/>
  <c r="R186" i="15"/>
  <c r="T186" i="15" s="1"/>
  <c r="R185" i="15"/>
  <c r="T185" i="15" s="1"/>
  <c r="R305" i="15"/>
  <c r="T305" i="15" s="1"/>
  <c r="R304" i="15"/>
  <c r="T304" i="15" s="1"/>
  <c r="R115" i="15"/>
  <c r="T115" i="15" s="1"/>
  <c r="R253" i="15"/>
  <c r="T253" i="15" s="1"/>
  <c r="R112" i="15"/>
  <c r="T112" i="15" s="1"/>
  <c r="S115" i="15"/>
  <c r="Q437" i="15"/>
  <c r="Q115" i="15"/>
  <c r="S112" i="15"/>
  <c r="Q112" i="15"/>
  <c r="S437" i="15"/>
  <c r="R437" i="15"/>
  <c r="T437" i="15" s="1"/>
  <c r="Q438" i="15"/>
  <c r="R438" i="15"/>
  <c r="T438" i="15" s="1"/>
  <c r="Q187" i="15"/>
  <c r="S438" i="15"/>
  <c r="Q305" i="15"/>
  <c r="Q185" i="15"/>
  <c r="S187" i="15"/>
  <c r="S305" i="15"/>
  <c r="Q431" i="15"/>
  <c r="T187" i="15"/>
  <c r="S431" i="15"/>
  <c r="S304" i="15"/>
  <c r="Q186" i="15"/>
  <c r="Q304" i="15"/>
  <c r="Q253" i="15"/>
  <c r="S186" i="15"/>
  <c r="S253" i="15"/>
  <c r="R431" i="15"/>
  <c r="T431" i="15" s="1"/>
  <c r="S185" i="15"/>
  <c r="S422" i="15"/>
  <c r="R422" i="15"/>
  <c r="T422" i="15" s="1"/>
  <c r="Q422" i="15"/>
  <c r="K44" i="15" l="1"/>
  <c r="L44" i="15"/>
  <c r="N44" i="15"/>
  <c r="O44" i="15"/>
  <c r="K350" i="15"/>
  <c r="L350" i="15"/>
  <c r="M350" i="15"/>
  <c r="N350" i="15"/>
  <c r="O350" i="15"/>
  <c r="K349" i="15"/>
  <c r="L349" i="15"/>
  <c r="M349" i="15"/>
  <c r="N349" i="15"/>
  <c r="O349" i="15"/>
  <c r="K468" i="15"/>
  <c r="L468" i="15"/>
  <c r="M468" i="15"/>
  <c r="N468" i="15"/>
  <c r="O468" i="15"/>
  <c r="K417" i="15"/>
  <c r="L417" i="15"/>
  <c r="M417" i="15"/>
  <c r="N417" i="15"/>
  <c r="O417" i="15"/>
  <c r="K116" i="15"/>
  <c r="L116" i="15"/>
  <c r="N116" i="15"/>
  <c r="O116" i="15"/>
  <c r="R349" i="15" l="1"/>
  <c r="T349" i="15" s="1"/>
  <c r="R350" i="15"/>
  <c r="T350" i="15" s="1"/>
  <c r="R468" i="15"/>
  <c r="T468" i="15" s="1"/>
  <c r="R116" i="15"/>
  <c r="T116" i="15" s="1"/>
  <c r="R44" i="15"/>
  <c r="T44" i="15" s="1"/>
  <c r="S349" i="15"/>
  <c r="Q349" i="15"/>
  <c r="S350" i="15"/>
  <c r="Q350" i="15"/>
  <c r="S44" i="15"/>
  <c r="Q44" i="15"/>
  <c r="S468" i="15"/>
  <c r="Q116" i="15"/>
  <c r="Q468" i="15"/>
  <c r="S417" i="15"/>
  <c r="R417" i="15"/>
  <c r="T417" i="15" s="1"/>
  <c r="Q417" i="15"/>
  <c r="S116" i="15"/>
  <c r="K473" i="15" l="1"/>
  <c r="L473" i="15"/>
  <c r="M473" i="15"/>
  <c r="N473" i="15"/>
  <c r="O473" i="15"/>
  <c r="K291" i="15"/>
  <c r="L291" i="15"/>
  <c r="M291" i="15"/>
  <c r="N291" i="15"/>
  <c r="O291" i="15"/>
  <c r="K202" i="15"/>
  <c r="L202" i="15"/>
  <c r="M202" i="15"/>
  <c r="N202" i="15"/>
  <c r="O202" i="15"/>
  <c r="K201" i="15"/>
  <c r="L201" i="15"/>
  <c r="M201" i="15"/>
  <c r="N201" i="15"/>
  <c r="O201" i="15"/>
  <c r="K159" i="15"/>
  <c r="L159" i="15"/>
  <c r="M159" i="15"/>
  <c r="N159" i="15"/>
  <c r="O159" i="15"/>
  <c r="R201" i="15" l="1"/>
  <c r="T201" i="15" s="1"/>
  <c r="R291" i="15"/>
  <c r="T291" i="15" s="1"/>
  <c r="R202" i="15"/>
  <c r="T202" i="15" s="1"/>
  <c r="R159" i="15"/>
  <c r="T159" i="15" s="1"/>
  <c r="R473" i="15"/>
  <c r="T473" i="15" s="1"/>
  <c r="Q291" i="15"/>
  <c r="S202" i="15"/>
  <c r="S201" i="15"/>
  <c r="Q201" i="15"/>
  <c r="Q202" i="15"/>
  <c r="Q473" i="15"/>
  <c r="S473" i="15"/>
  <c r="S291" i="15"/>
  <c r="S159" i="15"/>
  <c r="Q159" i="15"/>
  <c r="K217" i="15" l="1"/>
  <c r="L217" i="15"/>
  <c r="M217" i="15"/>
  <c r="N217" i="15"/>
  <c r="O217" i="15"/>
  <c r="K207" i="15"/>
  <c r="L207" i="15"/>
  <c r="M207" i="15"/>
  <c r="N207" i="15"/>
  <c r="O207" i="15"/>
  <c r="R207" i="15" l="1"/>
  <c r="T207" i="15" s="1"/>
  <c r="R217" i="15"/>
  <c r="T217" i="15" s="1"/>
  <c r="S207" i="15"/>
  <c r="Q217" i="15"/>
  <c r="Q207" i="15"/>
  <c r="S217" i="15"/>
  <c r="K234" i="15"/>
  <c r="L234" i="15"/>
  <c r="M234" i="15"/>
  <c r="N234" i="15"/>
  <c r="O234" i="15"/>
  <c r="K381" i="15"/>
  <c r="L381" i="15"/>
  <c r="M381" i="15"/>
  <c r="N381" i="15"/>
  <c r="O381" i="15"/>
  <c r="K344" i="15"/>
  <c r="L344" i="15"/>
  <c r="M344" i="15"/>
  <c r="N344" i="15"/>
  <c r="O344" i="15"/>
  <c r="K126" i="15"/>
  <c r="L126" i="15"/>
  <c r="M126" i="15"/>
  <c r="N126" i="15"/>
  <c r="O126" i="15"/>
  <c r="K345" i="15"/>
  <c r="L345" i="15"/>
  <c r="M345" i="15"/>
  <c r="N345" i="15"/>
  <c r="O345" i="15"/>
  <c r="K109" i="15"/>
  <c r="L109" i="15"/>
  <c r="M109" i="15"/>
  <c r="N109" i="15"/>
  <c r="O109" i="15"/>
  <c r="K218" i="15"/>
  <c r="L218" i="15"/>
  <c r="M218" i="15"/>
  <c r="N218" i="15"/>
  <c r="O218" i="15"/>
  <c r="K110" i="15"/>
  <c r="L110" i="15"/>
  <c r="M110" i="15"/>
  <c r="N110" i="15"/>
  <c r="O110" i="15"/>
  <c r="K372" i="15"/>
  <c r="L372" i="15"/>
  <c r="M372" i="15"/>
  <c r="N372" i="15"/>
  <c r="O372" i="15"/>
  <c r="K194" i="15"/>
  <c r="L194" i="15"/>
  <c r="M194" i="15"/>
  <c r="N194" i="15"/>
  <c r="O194" i="15"/>
  <c r="K203" i="15"/>
  <c r="L203" i="15"/>
  <c r="M203" i="15"/>
  <c r="N203" i="15"/>
  <c r="O203" i="15"/>
  <c r="K195" i="15"/>
  <c r="L195" i="15"/>
  <c r="M195" i="15"/>
  <c r="N195" i="15"/>
  <c r="O195" i="15"/>
  <c r="K346" i="15"/>
  <c r="L346" i="15"/>
  <c r="M346" i="15"/>
  <c r="N346" i="15"/>
  <c r="O346" i="15"/>
  <c r="K283" i="15"/>
  <c r="L283" i="15"/>
  <c r="M283" i="15"/>
  <c r="N283" i="15"/>
  <c r="O283" i="15"/>
  <c r="K111" i="15"/>
  <c r="L111" i="15"/>
  <c r="M111" i="15"/>
  <c r="N111" i="15"/>
  <c r="O111" i="15"/>
  <c r="K204" i="15"/>
  <c r="L204" i="15"/>
  <c r="M204" i="15"/>
  <c r="N204" i="15"/>
  <c r="O204" i="15"/>
  <c r="K193" i="15"/>
  <c r="L193" i="15"/>
  <c r="M193" i="15"/>
  <c r="N193" i="15"/>
  <c r="O193" i="15"/>
  <c r="K281" i="15"/>
  <c r="L281" i="15"/>
  <c r="M281" i="15"/>
  <c r="N281" i="15"/>
  <c r="O281" i="15"/>
  <c r="K282" i="15"/>
  <c r="L282" i="15"/>
  <c r="M282" i="15"/>
  <c r="N282" i="15"/>
  <c r="O282" i="15"/>
  <c r="K376" i="15"/>
  <c r="L376" i="15"/>
  <c r="M376" i="15"/>
  <c r="N376" i="15"/>
  <c r="O376" i="15"/>
  <c r="K462" i="15"/>
  <c r="L462" i="15"/>
  <c r="M462" i="15"/>
  <c r="N462" i="15"/>
  <c r="O462" i="15"/>
  <c r="O27" i="15"/>
  <c r="N27" i="15"/>
  <c r="K27" i="15"/>
  <c r="L27" i="15"/>
  <c r="K377" i="15"/>
  <c r="L377" i="15"/>
  <c r="M377" i="15"/>
  <c r="N377" i="15"/>
  <c r="O377" i="15"/>
  <c r="K333" i="15"/>
  <c r="L333" i="15"/>
  <c r="M333" i="15"/>
  <c r="N333" i="15"/>
  <c r="O333" i="15"/>
  <c r="K183" i="15"/>
  <c r="L183" i="15"/>
  <c r="M183" i="15"/>
  <c r="N183" i="15"/>
  <c r="O183" i="15"/>
  <c r="K58" i="15"/>
  <c r="L58" i="15"/>
  <c r="N58" i="15"/>
  <c r="O58" i="15"/>
  <c r="K192" i="15"/>
  <c r="L192" i="15"/>
  <c r="M192" i="15"/>
  <c r="N192" i="15"/>
  <c r="O192" i="15"/>
  <c r="R192" i="15" l="1"/>
  <c r="R111" i="15"/>
  <c r="T111" i="15" s="1"/>
  <c r="R203" i="15"/>
  <c r="T203" i="15" s="1"/>
  <c r="R344" i="15"/>
  <c r="T344" i="15" s="1"/>
  <c r="R58" i="15"/>
  <c r="T58" i="15" s="1"/>
  <c r="R462" i="15"/>
  <c r="T462" i="15" s="1"/>
  <c r="R193" i="15"/>
  <c r="R372" i="15"/>
  <c r="T372" i="15" s="1"/>
  <c r="R345" i="15"/>
  <c r="T345" i="15" s="1"/>
  <c r="R204" i="15"/>
  <c r="T204" i="15" s="1"/>
  <c r="R194" i="15"/>
  <c r="T194" i="15" s="1"/>
  <c r="R126" i="15"/>
  <c r="T126" i="15" s="1"/>
  <c r="R377" i="15"/>
  <c r="T377" i="15" s="1"/>
  <c r="R281" i="15"/>
  <c r="T281" i="15" s="1"/>
  <c r="R195" i="15"/>
  <c r="T195" i="15" s="1"/>
  <c r="R109" i="15"/>
  <c r="T109" i="15" s="1"/>
  <c r="R333" i="15"/>
  <c r="T333" i="15" s="1"/>
  <c r="R282" i="15"/>
  <c r="T282" i="15" s="1"/>
  <c r="R346" i="15"/>
  <c r="T346" i="15" s="1"/>
  <c r="R218" i="15"/>
  <c r="T218" i="15" s="1"/>
  <c r="R234" i="15"/>
  <c r="T234" i="15" s="1"/>
  <c r="R183" i="15"/>
  <c r="T183" i="15" s="1"/>
  <c r="R27" i="15"/>
  <c r="T27" i="15" s="1"/>
  <c r="R376" i="15"/>
  <c r="T376" i="15" s="1"/>
  <c r="R283" i="15"/>
  <c r="T283" i="15" s="1"/>
  <c r="R110" i="15"/>
  <c r="T110" i="15" s="1"/>
  <c r="R381" i="15"/>
  <c r="T381" i="15" s="1"/>
  <c r="Q376" i="15"/>
  <c r="Q377" i="15"/>
  <c r="Q344" i="15"/>
  <c r="Q381" i="15"/>
  <c r="S345" i="15"/>
  <c r="S234" i="15"/>
  <c r="Q345" i="15"/>
  <c r="Q203" i="15"/>
  <c r="Q234" i="15"/>
  <c r="Q218" i="15"/>
  <c r="S381" i="15"/>
  <c r="S218" i="15"/>
  <c r="S126" i="15"/>
  <c r="Q126" i="15"/>
  <c r="S344" i="15"/>
  <c r="Q195" i="15"/>
  <c r="Q194" i="15"/>
  <c r="Q109" i="15"/>
  <c r="S109" i="15"/>
  <c r="S110" i="15"/>
  <c r="Q110" i="15"/>
  <c r="Q283" i="15"/>
  <c r="S194" i="15"/>
  <c r="S203" i="15"/>
  <c r="S372" i="15"/>
  <c r="S195" i="15"/>
  <c r="Q372" i="15"/>
  <c r="S346" i="15"/>
  <c r="Q346" i="15"/>
  <c r="S376" i="15"/>
  <c r="S283" i="15"/>
  <c r="Q204" i="15"/>
  <c r="Q111" i="15"/>
  <c r="S204" i="15"/>
  <c r="S111" i="15"/>
  <c r="Q193" i="15"/>
  <c r="S377" i="15"/>
  <c r="S281" i="15"/>
  <c r="Q281" i="15"/>
  <c r="S193" i="15"/>
  <c r="S183" i="15"/>
  <c r="S282" i="15"/>
  <c r="Q282" i="15"/>
  <c r="S27" i="15"/>
  <c r="S462" i="15"/>
  <c r="Q462" i="15"/>
  <c r="Q27" i="15"/>
  <c r="Q333" i="15"/>
  <c r="Q183" i="15"/>
  <c r="S333" i="15"/>
  <c r="T192" i="15"/>
  <c r="Q192" i="15"/>
  <c r="S58" i="15"/>
  <c r="Q58" i="15"/>
  <c r="S192" i="15"/>
  <c r="K56" i="15"/>
  <c r="L56" i="15"/>
  <c r="N56" i="15"/>
  <c r="O56" i="15"/>
  <c r="K470" i="15"/>
  <c r="L470" i="15"/>
  <c r="M470" i="15"/>
  <c r="N470" i="15"/>
  <c r="O470" i="15"/>
  <c r="K466" i="15"/>
  <c r="L466" i="15"/>
  <c r="M466" i="15"/>
  <c r="N466" i="15"/>
  <c r="O466" i="15"/>
  <c r="K442" i="15"/>
  <c r="L442" i="15"/>
  <c r="M442" i="15"/>
  <c r="N442" i="15"/>
  <c r="O442" i="15"/>
  <c r="K425" i="15"/>
  <c r="L425" i="15"/>
  <c r="M425" i="15"/>
  <c r="N425" i="15"/>
  <c r="O425" i="15"/>
  <c r="K436" i="15"/>
  <c r="L436" i="15"/>
  <c r="M436" i="15"/>
  <c r="N436" i="15"/>
  <c r="O436" i="15"/>
  <c r="K395" i="15"/>
  <c r="L395" i="15"/>
  <c r="M395" i="15"/>
  <c r="N395" i="15"/>
  <c r="O395" i="15"/>
  <c r="K338" i="15"/>
  <c r="L338" i="15"/>
  <c r="M338" i="15"/>
  <c r="N338" i="15"/>
  <c r="O338" i="15"/>
  <c r="K189" i="15"/>
  <c r="L189" i="15"/>
  <c r="M189" i="15"/>
  <c r="N189" i="15"/>
  <c r="O189" i="15"/>
  <c r="K182" i="15"/>
  <c r="L182" i="15"/>
  <c r="M182" i="15"/>
  <c r="N182" i="15"/>
  <c r="O182" i="15"/>
  <c r="K383" i="15"/>
  <c r="L383" i="15"/>
  <c r="M383" i="15"/>
  <c r="N383" i="15"/>
  <c r="O383" i="15"/>
  <c r="K492" i="15"/>
  <c r="L492" i="15"/>
  <c r="N492" i="15"/>
  <c r="O492" i="15"/>
  <c r="K191" i="15"/>
  <c r="L191" i="15"/>
  <c r="M191" i="15"/>
  <c r="N191" i="15"/>
  <c r="O191" i="15"/>
  <c r="K208" i="15"/>
  <c r="L208" i="15"/>
  <c r="M208" i="15"/>
  <c r="N208" i="15"/>
  <c r="O208" i="15"/>
  <c r="K375" i="15"/>
  <c r="L375" i="15"/>
  <c r="M375" i="15"/>
  <c r="N375" i="15"/>
  <c r="O375" i="15"/>
  <c r="K215" i="15"/>
  <c r="L215" i="15"/>
  <c r="M215" i="15"/>
  <c r="N215" i="15"/>
  <c r="O215" i="15"/>
  <c r="K197" i="15"/>
  <c r="L197" i="15"/>
  <c r="M197" i="15"/>
  <c r="N197" i="15"/>
  <c r="O197" i="15"/>
  <c r="K347" i="15"/>
  <c r="L347" i="15"/>
  <c r="M347" i="15"/>
  <c r="N347" i="15"/>
  <c r="O347" i="15"/>
  <c r="K131" i="15"/>
  <c r="L131" i="15"/>
  <c r="M131" i="15"/>
  <c r="N131" i="15"/>
  <c r="O131" i="15"/>
  <c r="K411" i="15"/>
  <c r="L411" i="15"/>
  <c r="N411" i="15"/>
  <c r="O411" i="15"/>
  <c r="K171" i="15"/>
  <c r="L171" i="15"/>
  <c r="M171" i="15"/>
  <c r="N171" i="15"/>
  <c r="O171" i="15"/>
  <c r="K483" i="15"/>
  <c r="L483" i="15"/>
  <c r="M483" i="15"/>
  <c r="N483" i="15"/>
  <c r="O483" i="15"/>
  <c r="K73" i="15"/>
  <c r="L73" i="15"/>
  <c r="N73" i="15"/>
  <c r="O73" i="15"/>
  <c r="K68" i="15"/>
  <c r="L68" i="15"/>
  <c r="N68" i="15"/>
  <c r="O68" i="15"/>
  <c r="K69" i="15"/>
  <c r="L69" i="15"/>
  <c r="N69" i="15"/>
  <c r="O69" i="15"/>
  <c r="K219" i="15"/>
  <c r="L219" i="15"/>
  <c r="M219" i="15"/>
  <c r="N219" i="15"/>
  <c r="O219" i="15"/>
  <c r="K374" i="15"/>
  <c r="L374" i="15"/>
  <c r="M374" i="15"/>
  <c r="N374" i="15"/>
  <c r="O374" i="15"/>
  <c r="K154" i="15"/>
  <c r="L154" i="15"/>
  <c r="M154" i="15"/>
  <c r="N154" i="15"/>
  <c r="O154" i="15"/>
  <c r="K76" i="15"/>
  <c r="L76" i="15"/>
  <c r="N76" i="15"/>
  <c r="O76" i="15"/>
  <c r="N21" i="15"/>
  <c r="O21" i="15"/>
  <c r="K21" i="15"/>
  <c r="L21" i="15"/>
  <c r="K216" i="15"/>
  <c r="L216" i="15"/>
  <c r="M216" i="15"/>
  <c r="N216" i="15"/>
  <c r="O216" i="15"/>
  <c r="K286" i="15"/>
  <c r="L286" i="15"/>
  <c r="M286" i="15"/>
  <c r="N286" i="15"/>
  <c r="O286" i="15"/>
  <c r="K385" i="15"/>
  <c r="L385" i="15"/>
  <c r="M385" i="15"/>
  <c r="N385" i="15"/>
  <c r="O385" i="15"/>
  <c r="K220" i="15"/>
  <c r="L220" i="15"/>
  <c r="M220" i="15"/>
  <c r="N220" i="15"/>
  <c r="O220" i="15"/>
  <c r="K118" i="15"/>
  <c r="L118" i="15"/>
  <c r="M118" i="15"/>
  <c r="N118" i="15"/>
  <c r="O118" i="15"/>
  <c r="K284" i="15"/>
  <c r="L284" i="15"/>
  <c r="M284" i="15"/>
  <c r="N284" i="15"/>
  <c r="O284" i="15"/>
  <c r="K280" i="15"/>
  <c r="L280" i="15"/>
  <c r="M280" i="15"/>
  <c r="N280" i="15"/>
  <c r="O280" i="15"/>
  <c r="O23" i="15"/>
  <c r="O30" i="15"/>
  <c r="N23" i="15"/>
  <c r="K23" i="15"/>
  <c r="L23" i="15"/>
  <c r="K146" i="15"/>
  <c r="L146" i="15"/>
  <c r="M146" i="15"/>
  <c r="N146" i="15"/>
  <c r="O146" i="15"/>
  <c r="K104" i="15"/>
  <c r="L104" i="15"/>
  <c r="M104" i="15"/>
  <c r="N104" i="15"/>
  <c r="O104" i="15"/>
  <c r="R284" i="15" l="1"/>
  <c r="T284" i="15" s="1"/>
  <c r="R219" i="15"/>
  <c r="T219" i="15" s="1"/>
  <c r="R73" i="15"/>
  <c r="R347" i="15"/>
  <c r="R466" i="15"/>
  <c r="T466" i="15" s="1"/>
  <c r="R280" i="15"/>
  <c r="T280" i="15" s="1"/>
  <c r="R216" i="15"/>
  <c r="R374" i="15"/>
  <c r="T374" i="15" s="1"/>
  <c r="R131" i="15"/>
  <c r="T131" i="15" s="1"/>
  <c r="R191" i="15"/>
  <c r="T191" i="15" s="1"/>
  <c r="R338" i="15"/>
  <c r="T338" i="15" s="1"/>
  <c r="R286" i="15"/>
  <c r="T286" i="15" s="1"/>
  <c r="R154" i="15"/>
  <c r="T154" i="15" s="1"/>
  <c r="R208" i="15"/>
  <c r="T208" i="15" s="1"/>
  <c r="R189" i="15"/>
  <c r="T189" i="15" s="1"/>
  <c r="R21" i="15"/>
  <c r="R68" i="15"/>
  <c r="T68" i="15" s="1"/>
  <c r="R385" i="15"/>
  <c r="T385" i="15" s="1"/>
  <c r="R76" i="15"/>
  <c r="T76" i="15" s="1"/>
  <c r="R375" i="15"/>
  <c r="R182" i="15"/>
  <c r="T182" i="15" s="1"/>
  <c r="R436" i="15"/>
  <c r="T436" i="15" s="1"/>
  <c r="R56" i="15"/>
  <c r="T56" i="15" s="1"/>
  <c r="R146" i="15"/>
  <c r="T146" i="15" s="1"/>
  <c r="R220" i="15"/>
  <c r="R69" i="15"/>
  <c r="T69" i="15" s="1"/>
  <c r="R171" i="15"/>
  <c r="R215" i="15"/>
  <c r="T215" i="15" s="1"/>
  <c r="R383" i="15"/>
  <c r="T383" i="15" s="1"/>
  <c r="R395" i="15"/>
  <c r="T395" i="15" s="1"/>
  <c r="R104" i="15"/>
  <c r="T104" i="15" s="1"/>
  <c r="R23" i="15"/>
  <c r="T23" i="15" s="1"/>
  <c r="R118" i="15"/>
  <c r="R483" i="15"/>
  <c r="T483" i="15" s="1"/>
  <c r="R197" i="15"/>
  <c r="T197" i="15" s="1"/>
  <c r="R470" i="15"/>
  <c r="T470" i="15" s="1"/>
  <c r="T193" i="15"/>
  <c r="T375" i="15"/>
  <c r="Q375" i="15"/>
  <c r="Q374" i="15"/>
  <c r="Q146" i="15"/>
  <c r="Q442" i="15"/>
  <c r="R442" i="15"/>
  <c r="T442" i="15" s="1"/>
  <c r="Q436" i="15"/>
  <c r="S56" i="15"/>
  <c r="S470" i="15"/>
  <c r="Q470" i="15"/>
  <c r="Q56" i="15"/>
  <c r="S442" i="15"/>
  <c r="S466" i="15"/>
  <c r="Q395" i="15"/>
  <c r="Q466" i="15"/>
  <c r="S425" i="15"/>
  <c r="Q425" i="15"/>
  <c r="R425" i="15"/>
  <c r="T425" i="15" s="1"/>
  <c r="S436" i="15"/>
  <c r="S395" i="15"/>
  <c r="Q338" i="15"/>
  <c r="Q189" i="15"/>
  <c r="S338" i="15"/>
  <c r="S189" i="15"/>
  <c r="S182" i="15"/>
  <c r="Q182" i="15"/>
  <c r="S383" i="15"/>
  <c r="Q383" i="15"/>
  <c r="S492" i="15"/>
  <c r="Q492" i="15"/>
  <c r="Q208" i="15"/>
  <c r="Q191" i="15"/>
  <c r="R492" i="15"/>
  <c r="S347" i="15"/>
  <c r="T347" i="15"/>
  <c r="S191" i="15"/>
  <c r="S375" i="15"/>
  <c r="Q483" i="15"/>
  <c r="S208" i="15"/>
  <c r="S215" i="15"/>
  <c r="Q215" i="15"/>
  <c r="Q347" i="15"/>
  <c r="Q131" i="15"/>
  <c r="S197" i="15"/>
  <c r="Q197" i="15"/>
  <c r="T171" i="15"/>
  <c r="S483" i="15"/>
  <c r="S411" i="15"/>
  <c r="Q411" i="15"/>
  <c r="S131" i="15"/>
  <c r="R411" i="15"/>
  <c r="S171" i="15"/>
  <c r="Q171" i="15"/>
  <c r="Q73" i="15"/>
  <c r="S73" i="15"/>
  <c r="T73" i="15"/>
  <c r="S69" i="15"/>
  <c r="S68" i="15"/>
  <c r="Q68" i="15"/>
  <c r="Q69" i="15"/>
  <c r="S219" i="15"/>
  <c r="Q219" i="15"/>
  <c r="Q154" i="15"/>
  <c r="Q286" i="15"/>
  <c r="S76" i="15"/>
  <c r="S374" i="15"/>
  <c r="Q76" i="15"/>
  <c r="S385" i="15"/>
  <c r="Q385" i="15"/>
  <c r="S154" i="15"/>
  <c r="T118" i="15"/>
  <c r="S216" i="15"/>
  <c r="Q216" i="15"/>
  <c r="T216" i="15"/>
  <c r="S286" i="15"/>
  <c r="T21" i="15"/>
  <c r="S21" i="15"/>
  <c r="Q21" i="15"/>
  <c r="S220" i="15"/>
  <c r="Q220" i="15"/>
  <c r="S118" i="15"/>
  <c r="T220" i="15"/>
  <c r="Q118" i="15"/>
  <c r="S284" i="15"/>
  <c r="Q284" i="15"/>
  <c r="Q280" i="15"/>
  <c r="S23" i="15"/>
  <c r="S280" i="15"/>
  <c r="Q23" i="15"/>
  <c r="S146" i="15"/>
  <c r="S104" i="15"/>
  <c r="Q104" i="15"/>
  <c r="T411" i="15" l="1"/>
  <c r="T492" i="15"/>
  <c r="S12" i="15"/>
  <c r="R12" i="15"/>
  <c r="T12" i="15" l="1"/>
  <c r="K147" i="15"/>
  <c r="L147" i="15"/>
  <c r="M147" i="15"/>
  <c r="N147" i="15"/>
  <c r="O147" i="15"/>
  <c r="K157" i="15"/>
  <c r="L157" i="15"/>
  <c r="M157" i="15"/>
  <c r="N157" i="15"/>
  <c r="O157" i="15"/>
  <c r="R147" i="15" l="1"/>
  <c r="T147" i="15" s="1"/>
  <c r="R157" i="15"/>
  <c r="T157" i="15" s="1"/>
  <c r="Q147" i="15"/>
  <c r="S147" i="15"/>
  <c r="S157" i="15"/>
  <c r="Q157" i="15"/>
  <c r="O158" i="15"/>
  <c r="N158" i="15"/>
  <c r="M158" i="15"/>
  <c r="L158" i="15"/>
  <c r="K158" i="15"/>
  <c r="R158" i="15" l="1"/>
  <c r="S158" i="15"/>
  <c r="T158" i="15"/>
  <c r="Q158" i="15"/>
  <c r="K243" i="15" l="1"/>
  <c r="L243" i="15"/>
  <c r="M243" i="15"/>
  <c r="N243" i="15"/>
  <c r="O243" i="15"/>
  <c r="K331" i="15"/>
  <c r="R331" i="15" s="1"/>
  <c r="L331" i="15"/>
  <c r="M331" i="15"/>
  <c r="N331" i="15"/>
  <c r="O331" i="15"/>
  <c r="K330" i="15"/>
  <c r="R330" i="15" s="1"/>
  <c r="L330" i="15"/>
  <c r="M330" i="15"/>
  <c r="N330" i="15"/>
  <c r="O330" i="15"/>
  <c r="R243" i="15" l="1"/>
  <c r="Q330" i="15"/>
  <c r="T330" i="15"/>
  <c r="Q331" i="15"/>
  <c r="T331" i="15"/>
  <c r="Q243" i="15"/>
  <c r="T243" i="15"/>
  <c r="S243" i="15"/>
  <c r="S331" i="15"/>
  <c r="S330" i="15"/>
  <c r="K13" i="15"/>
  <c r="R13" i="15" s="1"/>
  <c r="K14" i="15"/>
  <c r="R14" i="15" s="1"/>
  <c r="K15" i="15"/>
  <c r="R15" i="15" s="1"/>
  <c r="K16" i="15"/>
  <c r="R16" i="15" s="1"/>
  <c r="K17" i="15"/>
  <c r="R17" i="15" s="1"/>
  <c r="K18" i="15"/>
  <c r="R18" i="15" s="1"/>
  <c r="K20" i="15"/>
  <c r="R20" i="15" s="1"/>
  <c r="K22" i="15"/>
  <c r="K30" i="15"/>
  <c r="K19" i="15"/>
  <c r="R19" i="15" s="1"/>
  <c r="K25" i="15"/>
  <c r="K456" i="15"/>
  <c r="K32" i="15"/>
  <c r="K33" i="15"/>
  <c r="K26" i="15"/>
  <c r="K28" i="15"/>
  <c r="K34" i="15"/>
  <c r="K35" i="15"/>
  <c r="K36" i="15"/>
  <c r="K37" i="15"/>
  <c r="K29" i="15"/>
  <c r="K48" i="15"/>
  <c r="K49" i="15"/>
  <c r="K52" i="15"/>
  <c r="K42" i="15"/>
  <c r="K53" i="15"/>
  <c r="K54" i="15"/>
  <c r="K55" i="15"/>
  <c r="K41" i="15"/>
  <c r="K412" i="15"/>
  <c r="K413" i="15"/>
  <c r="K59" i="15"/>
  <c r="K414" i="15"/>
  <c r="K493" i="15"/>
  <c r="K458" i="15"/>
  <c r="K38" i="15"/>
  <c r="K60" i="15"/>
  <c r="K459" i="15"/>
  <c r="K415" i="15"/>
  <c r="K416" i="15"/>
  <c r="K46" i="15"/>
  <c r="K39" i="15"/>
  <c r="K62" i="15"/>
  <c r="K63" i="15"/>
  <c r="K45" i="15"/>
  <c r="K50" i="15"/>
  <c r="K40" i="15"/>
  <c r="K64" i="15"/>
  <c r="K65" i="15"/>
  <c r="K66" i="15"/>
  <c r="K67" i="15"/>
  <c r="K47" i="15"/>
  <c r="K78" i="15"/>
  <c r="K79" i="15"/>
  <c r="K80" i="15"/>
  <c r="K75" i="15"/>
  <c r="K457" i="15"/>
  <c r="K81" i="15"/>
  <c r="K24" i="15"/>
  <c r="K77" i="15"/>
  <c r="K461" i="15"/>
  <c r="K88" i="15"/>
  <c r="K57" i="15"/>
  <c r="K89" i="15"/>
  <c r="K90" i="15"/>
  <c r="K91" i="15"/>
  <c r="K92" i="15"/>
  <c r="K93" i="15"/>
  <c r="K94" i="15"/>
  <c r="K95" i="15"/>
  <c r="K96" i="15"/>
  <c r="K97" i="15"/>
  <c r="K98" i="15"/>
  <c r="K61" i="15"/>
  <c r="K102" i="15"/>
  <c r="K103" i="15"/>
  <c r="K105" i="15"/>
  <c r="K106" i="15"/>
  <c r="K107" i="15"/>
  <c r="K108" i="15"/>
  <c r="K133" i="15"/>
  <c r="K134" i="15"/>
  <c r="K135" i="15"/>
  <c r="K82" i="15"/>
  <c r="K71" i="15"/>
  <c r="K101" i="15"/>
  <c r="K136" i="15"/>
  <c r="K72" i="15"/>
  <c r="K463" i="15"/>
  <c r="K123" i="15"/>
  <c r="K137" i="15"/>
  <c r="K138" i="15"/>
  <c r="K100" i="15"/>
  <c r="K139" i="15"/>
  <c r="K140" i="15"/>
  <c r="K141" i="15"/>
  <c r="K142" i="15"/>
  <c r="K143" i="15"/>
  <c r="K144" i="15"/>
  <c r="K145" i="15"/>
  <c r="K151" i="15"/>
  <c r="K99" i="15"/>
  <c r="K160" i="15"/>
  <c r="K164" i="15"/>
  <c r="K165" i="15"/>
  <c r="K74" i="15"/>
  <c r="K166" i="15"/>
  <c r="K114" i="15"/>
  <c r="K167" i="15"/>
  <c r="K168" i="15"/>
  <c r="K169" i="15"/>
  <c r="K170" i="15"/>
  <c r="K172" i="15"/>
  <c r="K418" i="15"/>
  <c r="K122" i="15"/>
  <c r="K173" i="15"/>
  <c r="K419" i="15"/>
  <c r="K420" i="15"/>
  <c r="K421" i="15"/>
  <c r="K174" i="15"/>
  <c r="K175" i="15"/>
  <c r="K125" i="15"/>
  <c r="K176" i="15"/>
  <c r="K177" i="15"/>
  <c r="K465" i="15"/>
  <c r="K178" i="15"/>
  <c r="K179" i="15"/>
  <c r="K180" i="15"/>
  <c r="K87" i="15"/>
  <c r="K181" i="15"/>
  <c r="K225" i="15"/>
  <c r="K226" i="15"/>
  <c r="K227" i="15"/>
  <c r="K228" i="15"/>
  <c r="K121" i="15"/>
  <c r="K229" i="15"/>
  <c r="K230" i="15"/>
  <c r="K231" i="15"/>
  <c r="K232" i="15"/>
  <c r="K233" i="15"/>
  <c r="K235" i="15"/>
  <c r="K236" i="15"/>
  <c r="K237" i="15"/>
  <c r="K238" i="15"/>
  <c r="K239" i="15"/>
  <c r="K240" i="15"/>
  <c r="K241" i="15"/>
  <c r="K242" i="15"/>
  <c r="K244" i="15"/>
  <c r="K245" i="15"/>
  <c r="K83" i="15"/>
  <c r="K246" i="15"/>
  <c r="K113" i="15"/>
  <c r="K471" i="15"/>
  <c r="K247" i="15"/>
  <c r="K248" i="15"/>
  <c r="K249" i="15"/>
  <c r="K472" i="15"/>
  <c r="K129" i="15"/>
  <c r="K250" i="15"/>
  <c r="K161" i="15"/>
  <c r="K252" i="15"/>
  <c r="K254" i="15"/>
  <c r="K255" i="15"/>
  <c r="K257" i="15"/>
  <c r="K258" i="15"/>
  <c r="K259" i="15"/>
  <c r="K426" i="15"/>
  <c r="K260" i="15"/>
  <c r="K162" i="15"/>
  <c r="K261" i="15"/>
  <c r="K262" i="15"/>
  <c r="K263" i="15"/>
  <c r="K264" i="15"/>
  <c r="K474" i="15"/>
  <c r="K265" i="15"/>
  <c r="K266" i="15"/>
  <c r="K475" i="15"/>
  <c r="K267" i="15"/>
  <c r="K163" i="15"/>
  <c r="K268" i="15"/>
  <c r="K269" i="15"/>
  <c r="K270" i="15"/>
  <c r="K271" i="15"/>
  <c r="K272" i="15"/>
  <c r="K273" i="15"/>
  <c r="K476" i="15"/>
  <c r="K477" i="15"/>
  <c r="K495" i="15"/>
  <c r="K84" i="15"/>
  <c r="K274" i="15"/>
  <c r="K275" i="15"/>
  <c r="K276" i="15"/>
  <c r="K427" i="15"/>
  <c r="K428" i="15"/>
  <c r="K429" i="15"/>
  <c r="K119" i="15"/>
  <c r="K120" i="15"/>
  <c r="K277" i="15"/>
  <c r="K278" i="15"/>
  <c r="K279" i="15"/>
  <c r="K290" i="15"/>
  <c r="K85" i="15"/>
  <c r="K296" i="15"/>
  <c r="K297" i="15"/>
  <c r="K298" i="15"/>
  <c r="K299" i="15"/>
  <c r="K300" i="15"/>
  <c r="K301" i="15"/>
  <c r="K302" i="15"/>
  <c r="K303" i="15"/>
  <c r="K432" i="15"/>
  <c r="K433" i="15"/>
  <c r="K434" i="15"/>
  <c r="K435" i="15"/>
  <c r="K307" i="15"/>
  <c r="K308" i="15"/>
  <c r="K309" i="15"/>
  <c r="K310" i="15"/>
  <c r="K479" i="15"/>
  <c r="K312" i="15"/>
  <c r="K313" i="15"/>
  <c r="K314" i="15"/>
  <c r="K148" i="15"/>
  <c r="K315" i="15"/>
  <c r="K496" i="15"/>
  <c r="K316" i="15"/>
  <c r="K317" i="15"/>
  <c r="K318" i="15"/>
  <c r="K319" i="15"/>
  <c r="K321" i="15"/>
  <c r="K322" i="15"/>
  <c r="K323" i="15"/>
  <c r="K324" i="15"/>
  <c r="K325" i="15"/>
  <c r="K326" i="15"/>
  <c r="K327" i="15"/>
  <c r="K329" i="15"/>
  <c r="K332" i="15"/>
  <c r="K334" i="15"/>
  <c r="K439" i="15"/>
  <c r="K306" i="15"/>
  <c r="K335" i="15"/>
  <c r="K336" i="15"/>
  <c r="K213" i="15"/>
  <c r="K212" i="15"/>
  <c r="K494" i="15"/>
  <c r="K223" i="15"/>
  <c r="K337" i="15"/>
  <c r="K339" i="15"/>
  <c r="K340" i="15"/>
  <c r="K341" i="15"/>
  <c r="K342" i="15"/>
  <c r="K343" i="15"/>
  <c r="K348" i="15"/>
  <c r="K351" i="15"/>
  <c r="K357" i="15"/>
  <c r="K358" i="15"/>
  <c r="K359" i="15"/>
  <c r="K440" i="15"/>
  <c r="K363" i="15"/>
  <c r="K364" i="15"/>
  <c r="K365" i="15"/>
  <c r="K366" i="15"/>
  <c r="K367" i="15"/>
  <c r="K368" i="15"/>
  <c r="K369" i="15"/>
  <c r="K441" i="15"/>
  <c r="K370" i="15"/>
  <c r="K371" i="15"/>
  <c r="K443" i="15"/>
  <c r="K292" i="15"/>
  <c r="K353" i="15"/>
  <c r="K478" i="15"/>
  <c r="K354" i="15"/>
  <c r="K384" i="15"/>
  <c r="K386" i="15"/>
  <c r="K373" i="15"/>
  <c r="K387" i="15"/>
  <c r="K380" i="15"/>
  <c r="K382" i="15"/>
  <c r="K388" i="15"/>
  <c r="K389" i="15"/>
  <c r="K444" i="15"/>
  <c r="K484" i="15"/>
  <c r="K361" i="15"/>
  <c r="K390" i="15"/>
  <c r="K391" i="15"/>
  <c r="K392" i="15"/>
  <c r="K393" i="15"/>
  <c r="K480" i="15"/>
  <c r="K394" i="15"/>
  <c r="K396" i="15"/>
  <c r="K397" i="15"/>
  <c r="K497" i="15"/>
  <c r="K485" i="15"/>
  <c r="K352" i="15"/>
  <c r="K398" i="15"/>
  <c r="K445" i="15"/>
  <c r="K399" i="15"/>
  <c r="K400" i="15"/>
  <c r="K401" i="15"/>
  <c r="K402" i="15"/>
  <c r="K404" i="15"/>
  <c r="K405" i="15"/>
  <c r="K221" i="15"/>
  <c r="K222" i="15"/>
  <c r="K293" i="15"/>
  <c r="K481" i="15"/>
  <c r="K482" i="15"/>
  <c r="K355" i="15"/>
  <c r="K446" i="15" l="1"/>
  <c r="K486" i="15"/>
  <c r="K406" i="15"/>
  <c r="K498" i="15"/>
  <c r="L343" i="15"/>
  <c r="M343" i="15"/>
  <c r="N343" i="15"/>
  <c r="R343" i="15" s="1"/>
  <c r="T343" i="15" s="1"/>
  <c r="O343" i="15"/>
  <c r="K501" i="15" l="1"/>
  <c r="Q343" i="15"/>
  <c r="S343" i="15"/>
  <c r="L99" i="15"/>
  <c r="M99" i="15"/>
  <c r="N99" i="15"/>
  <c r="R99" i="15" s="1"/>
  <c r="T99" i="15" s="1"/>
  <c r="O99" i="15"/>
  <c r="L241" i="15"/>
  <c r="M241" i="15"/>
  <c r="N241" i="15"/>
  <c r="O241" i="15"/>
  <c r="L240" i="15"/>
  <c r="M240" i="15"/>
  <c r="N240" i="15"/>
  <c r="O240" i="15"/>
  <c r="L239" i="15"/>
  <c r="M239" i="15"/>
  <c r="N239" i="15"/>
  <c r="R239" i="15" s="1"/>
  <c r="O239" i="15"/>
  <c r="L254" i="15"/>
  <c r="M254" i="15"/>
  <c r="N254" i="15"/>
  <c r="R254" i="15" s="1"/>
  <c r="T254" i="15" s="1"/>
  <c r="O254" i="15"/>
  <c r="L245" i="15"/>
  <c r="M245" i="15"/>
  <c r="N245" i="15"/>
  <c r="R245" i="15" s="1"/>
  <c r="O245" i="15"/>
  <c r="L244" i="15"/>
  <c r="M244" i="15"/>
  <c r="N244" i="15"/>
  <c r="R244" i="15" s="1"/>
  <c r="O244" i="15"/>
  <c r="R241" i="15" l="1"/>
  <c r="T241" i="15" s="1"/>
  <c r="R240" i="15"/>
  <c r="T240" i="15" s="1"/>
  <c r="Q244" i="15"/>
  <c r="Q245" i="15"/>
  <c r="Q254" i="15"/>
  <c r="Q239" i="15"/>
  <c r="Q240" i="15"/>
  <c r="Q241" i="15"/>
  <c r="Q99" i="15"/>
  <c r="S99" i="15"/>
  <c r="S240" i="15"/>
  <c r="S241" i="15"/>
  <c r="T239" i="15"/>
  <c r="S239" i="15"/>
  <c r="T245" i="15"/>
  <c r="S254" i="15"/>
  <c r="T244" i="15"/>
  <c r="S244" i="15"/>
  <c r="S245" i="15"/>
  <c r="L341" i="15" l="1"/>
  <c r="M341" i="15"/>
  <c r="N341" i="15"/>
  <c r="R341" i="15" s="1"/>
  <c r="O341" i="15"/>
  <c r="L373" i="15"/>
  <c r="M373" i="15"/>
  <c r="N373" i="15"/>
  <c r="R373" i="15" s="1"/>
  <c r="O373" i="15"/>
  <c r="L351" i="15"/>
  <c r="M351" i="15"/>
  <c r="N351" i="15"/>
  <c r="R351" i="15" s="1"/>
  <c r="O351" i="15"/>
  <c r="L386" i="15"/>
  <c r="M386" i="15"/>
  <c r="N386" i="15"/>
  <c r="O386" i="15"/>
  <c r="R386" i="15" l="1"/>
  <c r="T386" i="15" s="1"/>
  <c r="Q386" i="15"/>
  <c r="Q351" i="15"/>
  <c r="Q373" i="15"/>
  <c r="Q341" i="15"/>
  <c r="T373" i="15"/>
  <c r="S351" i="15"/>
  <c r="T351" i="15"/>
  <c r="S373" i="15"/>
  <c r="T341" i="15"/>
  <c r="S341" i="15"/>
  <c r="S386" i="15"/>
  <c r="L246" i="15"/>
  <c r="M246" i="15"/>
  <c r="N246" i="15"/>
  <c r="R246" i="15" s="1"/>
  <c r="O246" i="15"/>
  <c r="L83" i="15"/>
  <c r="N83" i="15"/>
  <c r="R83" i="15" s="1"/>
  <c r="O83" i="15"/>
  <c r="L242" i="15"/>
  <c r="M242" i="15"/>
  <c r="N242" i="15"/>
  <c r="R242" i="15" s="1"/>
  <c r="O242" i="15"/>
  <c r="L238" i="15"/>
  <c r="M238" i="15"/>
  <c r="N238" i="15"/>
  <c r="R238" i="15" s="1"/>
  <c r="O238" i="15"/>
  <c r="Q238" i="15" l="1"/>
  <c r="Q242" i="15"/>
  <c r="Q83" i="15"/>
  <c r="Q246" i="15"/>
  <c r="S83" i="15"/>
  <c r="S238" i="15"/>
  <c r="T83" i="15"/>
  <c r="T238" i="15"/>
  <c r="T242" i="15"/>
  <c r="S246" i="15"/>
  <c r="S242" i="15"/>
  <c r="T246" i="15"/>
  <c r="L355" i="15" l="1"/>
  <c r="M355" i="15"/>
  <c r="N355" i="15"/>
  <c r="O355" i="15"/>
  <c r="L482" i="15"/>
  <c r="M482" i="15"/>
  <c r="N482" i="15"/>
  <c r="O482" i="15"/>
  <c r="L481" i="15"/>
  <c r="M481" i="15"/>
  <c r="N481" i="15"/>
  <c r="O481" i="15"/>
  <c r="L293" i="15"/>
  <c r="M293" i="15"/>
  <c r="N293" i="15"/>
  <c r="O293" i="15"/>
  <c r="L222" i="15"/>
  <c r="M222" i="15"/>
  <c r="N222" i="15"/>
  <c r="O222" i="15"/>
  <c r="L221" i="15"/>
  <c r="M221" i="15"/>
  <c r="N221" i="15"/>
  <c r="O221" i="15"/>
  <c r="R221" i="15" l="1"/>
  <c r="T221" i="15" s="1"/>
  <c r="R481" i="15"/>
  <c r="T481" i="15" s="1"/>
  <c r="R293" i="15"/>
  <c r="T293" i="15" s="1"/>
  <c r="R355" i="15"/>
  <c r="T355" i="15" s="1"/>
  <c r="R222" i="15"/>
  <c r="T222" i="15" s="1"/>
  <c r="R482" i="15"/>
  <c r="T482" i="15" s="1"/>
  <c r="Q221" i="15"/>
  <c r="Q222" i="15"/>
  <c r="Q293" i="15"/>
  <c r="Q481" i="15"/>
  <c r="Q482" i="15"/>
  <c r="Q355" i="15"/>
  <c r="S221" i="15"/>
  <c r="S293" i="15"/>
  <c r="S482" i="15"/>
  <c r="S222" i="15"/>
  <c r="S481" i="15"/>
  <c r="S355" i="15"/>
  <c r="N22" i="15"/>
  <c r="R22" i="15" s="1"/>
  <c r="N30" i="15"/>
  <c r="R30" i="15" s="1"/>
  <c r="N25" i="15"/>
  <c r="R25" i="15" s="1"/>
  <c r="N456" i="15"/>
  <c r="N32" i="15"/>
  <c r="R32" i="15" s="1"/>
  <c r="N33" i="15"/>
  <c r="R33" i="15" s="1"/>
  <c r="N26" i="15"/>
  <c r="R26" i="15" s="1"/>
  <c r="N28" i="15"/>
  <c r="R28" i="15" s="1"/>
  <c r="N34" i="15"/>
  <c r="R34" i="15" s="1"/>
  <c r="N35" i="15"/>
  <c r="R35" i="15" s="1"/>
  <c r="N36" i="15"/>
  <c r="R36" i="15" s="1"/>
  <c r="N37" i="15"/>
  <c r="R37" i="15" s="1"/>
  <c r="N29" i="15"/>
  <c r="R29" i="15" s="1"/>
  <c r="N48" i="15"/>
  <c r="R48" i="15" s="1"/>
  <c r="N49" i="15"/>
  <c r="R49" i="15" s="1"/>
  <c r="N52" i="15"/>
  <c r="R52" i="15" s="1"/>
  <c r="N42" i="15"/>
  <c r="R42" i="15" s="1"/>
  <c r="N53" i="15"/>
  <c r="R53" i="15" s="1"/>
  <c r="N54" i="15"/>
  <c r="R54" i="15" s="1"/>
  <c r="N55" i="15"/>
  <c r="R55" i="15" s="1"/>
  <c r="N41" i="15"/>
  <c r="R41" i="15" s="1"/>
  <c r="N412" i="15"/>
  <c r="N413" i="15"/>
  <c r="N59" i="15"/>
  <c r="R59" i="15" s="1"/>
  <c r="N414" i="15"/>
  <c r="N493" i="15"/>
  <c r="R493" i="15" s="1"/>
  <c r="N458" i="15"/>
  <c r="R458" i="15" s="1"/>
  <c r="N38" i="15"/>
  <c r="R38" i="15" s="1"/>
  <c r="N60" i="15"/>
  <c r="R60" i="15" s="1"/>
  <c r="N459" i="15"/>
  <c r="R459" i="15" s="1"/>
  <c r="N415" i="15"/>
  <c r="N416" i="15"/>
  <c r="N46" i="15"/>
  <c r="R46" i="15" s="1"/>
  <c r="N39" i="15"/>
  <c r="R39" i="15" s="1"/>
  <c r="N62" i="15"/>
  <c r="R62" i="15" s="1"/>
  <c r="N63" i="15"/>
  <c r="R63" i="15" s="1"/>
  <c r="N45" i="15"/>
  <c r="R45" i="15" s="1"/>
  <c r="N50" i="15"/>
  <c r="R50" i="15" s="1"/>
  <c r="N40" i="15"/>
  <c r="R40" i="15" s="1"/>
  <c r="N64" i="15"/>
  <c r="R64" i="15" s="1"/>
  <c r="N65" i="15"/>
  <c r="R65" i="15" s="1"/>
  <c r="N66" i="15"/>
  <c r="R66" i="15" s="1"/>
  <c r="N67" i="15"/>
  <c r="R67" i="15" s="1"/>
  <c r="N47" i="15"/>
  <c r="R47" i="15" s="1"/>
  <c r="N78" i="15"/>
  <c r="R78" i="15" s="1"/>
  <c r="N79" i="15"/>
  <c r="R79" i="15" s="1"/>
  <c r="N80" i="15"/>
  <c r="R80" i="15" s="1"/>
  <c r="N75" i="15"/>
  <c r="R75" i="15" s="1"/>
  <c r="N457" i="15"/>
  <c r="R457" i="15" s="1"/>
  <c r="N81" i="15"/>
  <c r="R81" i="15" s="1"/>
  <c r="N24" i="15"/>
  <c r="R24" i="15" s="1"/>
  <c r="N77" i="15"/>
  <c r="R77" i="15" s="1"/>
  <c r="N461" i="15"/>
  <c r="R461" i="15" s="1"/>
  <c r="N88" i="15"/>
  <c r="R88" i="15" s="1"/>
  <c r="N57" i="15"/>
  <c r="R57" i="15" s="1"/>
  <c r="N89" i="15"/>
  <c r="R89" i="15" s="1"/>
  <c r="N90" i="15"/>
  <c r="R90" i="15" s="1"/>
  <c r="N91" i="15"/>
  <c r="R91" i="15" s="1"/>
  <c r="N92" i="15"/>
  <c r="R92" i="15" s="1"/>
  <c r="N93" i="15"/>
  <c r="R93" i="15" s="1"/>
  <c r="N94" i="15"/>
  <c r="R94" i="15" s="1"/>
  <c r="N95" i="15"/>
  <c r="R95" i="15" s="1"/>
  <c r="N96" i="15"/>
  <c r="R96" i="15" s="1"/>
  <c r="N97" i="15"/>
  <c r="R97" i="15" s="1"/>
  <c r="N98" i="15"/>
  <c r="R98" i="15" s="1"/>
  <c r="N61" i="15"/>
  <c r="R61" i="15" s="1"/>
  <c r="N102" i="15"/>
  <c r="R102" i="15" s="1"/>
  <c r="N103" i="15"/>
  <c r="R103" i="15" s="1"/>
  <c r="N105" i="15"/>
  <c r="R105" i="15" s="1"/>
  <c r="N106" i="15"/>
  <c r="R106" i="15" s="1"/>
  <c r="N107" i="15"/>
  <c r="R107" i="15" s="1"/>
  <c r="N108" i="15"/>
  <c r="R108" i="15" s="1"/>
  <c r="N133" i="15"/>
  <c r="R133" i="15" s="1"/>
  <c r="N134" i="15"/>
  <c r="R134" i="15" s="1"/>
  <c r="N135" i="15"/>
  <c r="R135" i="15" s="1"/>
  <c r="N82" i="15"/>
  <c r="R82" i="15" s="1"/>
  <c r="N71" i="15"/>
  <c r="R71" i="15" s="1"/>
  <c r="N101" i="15"/>
  <c r="R101" i="15" s="1"/>
  <c r="N136" i="15"/>
  <c r="R136" i="15" s="1"/>
  <c r="N72" i="15"/>
  <c r="R72" i="15" s="1"/>
  <c r="N463" i="15"/>
  <c r="R463" i="15" s="1"/>
  <c r="N123" i="15"/>
  <c r="R123" i="15" s="1"/>
  <c r="N137" i="15"/>
  <c r="R137" i="15" s="1"/>
  <c r="N138" i="15"/>
  <c r="R138" i="15" s="1"/>
  <c r="N100" i="15"/>
  <c r="R100" i="15" s="1"/>
  <c r="N139" i="15"/>
  <c r="R139" i="15" s="1"/>
  <c r="N140" i="15"/>
  <c r="R140" i="15" s="1"/>
  <c r="N141" i="15"/>
  <c r="R141" i="15" s="1"/>
  <c r="N142" i="15"/>
  <c r="R142" i="15" s="1"/>
  <c r="N143" i="15"/>
  <c r="R143" i="15" s="1"/>
  <c r="N144" i="15"/>
  <c r="R144" i="15" s="1"/>
  <c r="N145" i="15"/>
  <c r="R145" i="15" s="1"/>
  <c r="N151" i="15"/>
  <c r="R151" i="15" s="1"/>
  <c r="N160" i="15"/>
  <c r="R160" i="15" s="1"/>
  <c r="N164" i="15"/>
  <c r="R164" i="15" s="1"/>
  <c r="N165" i="15"/>
  <c r="R165" i="15" s="1"/>
  <c r="N74" i="15"/>
  <c r="R74" i="15" s="1"/>
  <c r="N166" i="15"/>
  <c r="R166" i="15" s="1"/>
  <c r="N114" i="15"/>
  <c r="R114" i="15" s="1"/>
  <c r="N167" i="15"/>
  <c r="R167" i="15" s="1"/>
  <c r="N168" i="15"/>
  <c r="R168" i="15" s="1"/>
  <c r="N169" i="15"/>
  <c r="R169" i="15" s="1"/>
  <c r="N170" i="15"/>
  <c r="R170" i="15" s="1"/>
  <c r="N172" i="15"/>
  <c r="R172" i="15" s="1"/>
  <c r="N418" i="15"/>
  <c r="N122" i="15"/>
  <c r="R122" i="15" s="1"/>
  <c r="N173" i="15"/>
  <c r="R173" i="15" s="1"/>
  <c r="N419" i="15"/>
  <c r="N420" i="15"/>
  <c r="N421" i="15"/>
  <c r="N174" i="15"/>
  <c r="R174" i="15" s="1"/>
  <c r="N175" i="15"/>
  <c r="R175" i="15" s="1"/>
  <c r="N125" i="15"/>
  <c r="R125" i="15" s="1"/>
  <c r="N176" i="15"/>
  <c r="R176" i="15" s="1"/>
  <c r="N177" i="15"/>
  <c r="R177" i="15" s="1"/>
  <c r="N465" i="15"/>
  <c r="R465" i="15" s="1"/>
  <c r="N178" i="15"/>
  <c r="R178" i="15" s="1"/>
  <c r="N179" i="15"/>
  <c r="R179" i="15" s="1"/>
  <c r="N180" i="15"/>
  <c r="R180" i="15" s="1"/>
  <c r="N87" i="15"/>
  <c r="R87" i="15" s="1"/>
  <c r="N181" i="15"/>
  <c r="R181" i="15" s="1"/>
  <c r="N225" i="15"/>
  <c r="R225" i="15" s="1"/>
  <c r="N226" i="15"/>
  <c r="R226" i="15" s="1"/>
  <c r="N227" i="15"/>
  <c r="R227" i="15" s="1"/>
  <c r="N228" i="15"/>
  <c r="R228" i="15" s="1"/>
  <c r="N121" i="15"/>
  <c r="R121" i="15" s="1"/>
  <c r="N229" i="15"/>
  <c r="R229" i="15" s="1"/>
  <c r="N230" i="15"/>
  <c r="R230" i="15" s="1"/>
  <c r="N231" i="15"/>
  <c r="R231" i="15" s="1"/>
  <c r="N232" i="15"/>
  <c r="R232" i="15" s="1"/>
  <c r="N233" i="15"/>
  <c r="R233" i="15" s="1"/>
  <c r="N235" i="15"/>
  <c r="R235" i="15" s="1"/>
  <c r="N236" i="15"/>
  <c r="R236" i="15" s="1"/>
  <c r="N237" i="15"/>
  <c r="R237" i="15" s="1"/>
  <c r="N113" i="15"/>
  <c r="R113" i="15" s="1"/>
  <c r="N471" i="15"/>
  <c r="R471" i="15" s="1"/>
  <c r="N247" i="15"/>
  <c r="R247" i="15" s="1"/>
  <c r="N248" i="15"/>
  <c r="R248" i="15" s="1"/>
  <c r="N249" i="15"/>
  <c r="R249" i="15" s="1"/>
  <c r="N472" i="15"/>
  <c r="R472" i="15" s="1"/>
  <c r="N129" i="15"/>
  <c r="R129" i="15" s="1"/>
  <c r="N250" i="15"/>
  <c r="R250" i="15" s="1"/>
  <c r="N161" i="15"/>
  <c r="R161" i="15" s="1"/>
  <c r="N252" i="15"/>
  <c r="R252" i="15" s="1"/>
  <c r="N255" i="15"/>
  <c r="R255" i="15" s="1"/>
  <c r="N257" i="15"/>
  <c r="R257" i="15" s="1"/>
  <c r="N258" i="15"/>
  <c r="R258" i="15" s="1"/>
  <c r="N259" i="15"/>
  <c r="R259" i="15" s="1"/>
  <c r="N426" i="15"/>
  <c r="N260" i="15"/>
  <c r="R260" i="15" s="1"/>
  <c r="N162" i="15"/>
  <c r="R162" i="15" s="1"/>
  <c r="N261" i="15"/>
  <c r="R261" i="15" s="1"/>
  <c r="N262" i="15"/>
  <c r="R262" i="15" s="1"/>
  <c r="N263" i="15"/>
  <c r="R263" i="15" s="1"/>
  <c r="N86" i="15"/>
  <c r="R86" i="15" s="1"/>
  <c r="N264" i="15"/>
  <c r="R264" i="15" s="1"/>
  <c r="N474" i="15"/>
  <c r="R474" i="15" s="1"/>
  <c r="N265" i="15"/>
  <c r="R265" i="15" s="1"/>
  <c r="N266" i="15"/>
  <c r="R266" i="15" s="1"/>
  <c r="N475" i="15"/>
  <c r="R475" i="15" s="1"/>
  <c r="N267" i="15"/>
  <c r="R267" i="15" s="1"/>
  <c r="N163" i="15"/>
  <c r="R163" i="15" s="1"/>
  <c r="N268" i="15"/>
  <c r="R268" i="15" s="1"/>
  <c r="N269" i="15"/>
  <c r="R269" i="15" s="1"/>
  <c r="N270" i="15"/>
  <c r="R270" i="15" s="1"/>
  <c r="N271" i="15"/>
  <c r="R271" i="15" s="1"/>
  <c r="N272" i="15"/>
  <c r="R272" i="15" s="1"/>
  <c r="N273" i="15"/>
  <c r="R273" i="15" s="1"/>
  <c r="N476" i="15"/>
  <c r="R476" i="15" s="1"/>
  <c r="N477" i="15"/>
  <c r="R477" i="15" s="1"/>
  <c r="N495" i="15"/>
  <c r="R495" i="15" s="1"/>
  <c r="N84" i="15"/>
  <c r="R84" i="15" s="1"/>
  <c r="N274" i="15"/>
  <c r="R274" i="15" s="1"/>
  <c r="N275" i="15"/>
  <c r="R275" i="15" s="1"/>
  <c r="N276" i="15"/>
  <c r="R276" i="15" s="1"/>
  <c r="N427" i="15"/>
  <c r="N428" i="15"/>
  <c r="N429" i="15"/>
  <c r="N119" i="15"/>
  <c r="R119" i="15" s="1"/>
  <c r="N120" i="15"/>
  <c r="R120" i="15" s="1"/>
  <c r="N277" i="15"/>
  <c r="R277" i="15" s="1"/>
  <c r="N278" i="15"/>
  <c r="R278" i="15" s="1"/>
  <c r="N279" i="15"/>
  <c r="R279" i="15" s="1"/>
  <c r="N290" i="15"/>
  <c r="R290" i="15" s="1"/>
  <c r="N85" i="15"/>
  <c r="R85" i="15" s="1"/>
  <c r="N296" i="15"/>
  <c r="R296" i="15" s="1"/>
  <c r="N297" i="15"/>
  <c r="R297" i="15" s="1"/>
  <c r="N298" i="15"/>
  <c r="R298" i="15" s="1"/>
  <c r="N299" i="15"/>
  <c r="R299" i="15" s="1"/>
  <c r="N300" i="15"/>
  <c r="R300" i="15" s="1"/>
  <c r="N301" i="15"/>
  <c r="R301" i="15" s="1"/>
  <c r="N302" i="15"/>
  <c r="R302" i="15" s="1"/>
  <c r="N303" i="15"/>
  <c r="R303" i="15" s="1"/>
  <c r="N432" i="15"/>
  <c r="N433" i="15"/>
  <c r="N434" i="15"/>
  <c r="N435" i="15"/>
  <c r="N307" i="15"/>
  <c r="R307" i="15" s="1"/>
  <c r="N308" i="15"/>
  <c r="R308" i="15" s="1"/>
  <c r="N309" i="15"/>
  <c r="R309" i="15" s="1"/>
  <c r="N310" i="15"/>
  <c r="R310" i="15" s="1"/>
  <c r="N479" i="15"/>
  <c r="R479" i="15" s="1"/>
  <c r="N312" i="15"/>
  <c r="R312" i="15" s="1"/>
  <c r="N313" i="15"/>
  <c r="R313" i="15" s="1"/>
  <c r="N314" i="15"/>
  <c r="R314" i="15" s="1"/>
  <c r="N148" i="15"/>
  <c r="R148" i="15" s="1"/>
  <c r="N315" i="15"/>
  <c r="R315" i="15" s="1"/>
  <c r="N496" i="15"/>
  <c r="R496" i="15" s="1"/>
  <c r="N316" i="15"/>
  <c r="R316" i="15" s="1"/>
  <c r="N317" i="15"/>
  <c r="R317" i="15" s="1"/>
  <c r="N318" i="15"/>
  <c r="R318" i="15" s="1"/>
  <c r="N319" i="15"/>
  <c r="R319" i="15" s="1"/>
  <c r="N321" i="15"/>
  <c r="R321" i="15" s="1"/>
  <c r="N322" i="15"/>
  <c r="R322" i="15" s="1"/>
  <c r="N323" i="15"/>
  <c r="R323" i="15" s="1"/>
  <c r="N324" i="15"/>
  <c r="R324" i="15" s="1"/>
  <c r="N325" i="15"/>
  <c r="R325" i="15" s="1"/>
  <c r="N326" i="15"/>
  <c r="R326" i="15" s="1"/>
  <c r="N327" i="15"/>
  <c r="R327" i="15" s="1"/>
  <c r="T327" i="15" s="1"/>
  <c r="N329" i="15"/>
  <c r="R329" i="15" s="1"/>
  <c r="N332" i="15"/>
  <c r="R332" i="15" s="1"/>
  <c r="N334" i="15"/>
  <c r="R334" i="15" s="1"/>
  <c r="N439" i="15"/>
  <c r="N306" i="15"/>
  <c r="R306" i="15" s="1"/>
  <c r="N335" i="15"/>
  <c r="R335" i="15" s="1"/>
  <c r="N336" i="15"/>
  <c r="R336" i="15" s="1"/>
  <c r="N213" i="15"/>
  <c r="R213" i="15" s="1"/>
  <c r="N212" i="15"/>
  <c r="R212" i="15" s="1"/>
  <c r="N494" i="15"/>
  <c r="R494" i="15" s="1"/>
  <c r="N223" i="15"/>
  <c r="R223" i="15" s="1"/>
  <c r="N337" i="15"/>
  <c r="R337" i="15" s="1"/>
  <c r="N339" i="15"/>
  <c r="R339" i="15" s="1"/>
  <c r="N340" i="15"/>
  <c r="R340" i="15" s="1"/>
  <c r="N342" i="15"/>
  <c r="R342" i="15" s="1"/>
  <c r="N348" i="15"/>
  <c r="R348" i="15" s="1"/>
  <c r="N357" i="15"/>
  <c r="R357" i="15" s="1"/>
  <c r="N358" i="15"/>
  <c r="R358" i="15" s="1"/>
  <c r="N359" i="15"/>
  <c r="R359" i="15" s="1"/>
  <c r="N440" i="15"/>
  <c r="N363" i="15"/>
  <c r="R363" i="15" s="1"/>
  <c r="N364" i="15"/>
  <c r="R364" i="15" s="1"/>
  <c r="N365" i="15"/>
  <c r="R365" i="15" s="1"/>
  <c r="N366" i="15"/>
  <c r="R366" i="15" s="1"/>
  <c r="N367" i="15"/>
  <c r="R367" i="15" s="1"/>
  <c r="N368" i="15"/>
  <c r="R368" i="15" s="1"/>
  <c r="N369" i="15"/>
  <c r="R369" i="15" s="1"/>
  <c r="N441" i="15"/>
  <c r="N370" i="15"/>
  <c r="R370" i="15" s="1"/>
  <c r="N371" i="15"/>
  <c r="R371" i="15" s="1"/>
  <c r="N443" i="15"/>
  <c r="N292" i="15"/>
  <c r="R292" i="15" s="1"/>
  <c r="N353" i="15"/>
  <c r="R353" i="15" s="1"/>
  <c r="N478" i="15"/>
  <c r="R478" i="15" s="1"/>
  <c r="N354" i="15"/>
  <c r="R354" i="15" s="1"/>
  <c r="N384" i="15"/>
  <c r="R384" i="15" s="1"/>
  <c r="N387" i="15"/>
  <c r="R387" i="15" s="1"/>
  <c r="N380" i="15"/>
  <c r="R380" i="15" s="1"/>
  <c r="N382" i="15"/>
  <c r="R382" i="15" s="1"/>
  <c r="N388" i="15"/>
  <c r="R388" i="15" s="1"/>
  <c r="N389" i="15"/>
  <c r="R389" i="15" s="1"/>
  <c r="N444" i="15"/>
  <c r="N484" i="15"/>
  <c r="R484" i="15" s="1"/>
  <c r="N361" i="15"/>
  <c r="R361" i="15" s="1"/>
  <c r="N390" i="15"/>
  <c r="R390" i="15" s="1"/>
  <c r="N391" i="15"/>
  <c r="R391" i="15" s="1"/>
  <c r="N392" i="15"/>
  <c r="R392" i="15" s="1"/>
  <c r="N393" i="15"/>
  <c r="R393" i="15" s="1"/>
  <c r="N480" i="15"/>
  <c r="R480" i="15" s="1"/>
  <c r="N394" i="15"/>
  <c r="R394" i="15" s="1"/>
  <c r="N396" i="15"/>
  <c r="R396" i="15" s="1"/>
  <c r="N397" i="15"/>
  <c r="R397" i="15" s="1"/>
  <c r="N497" i="15"/>
  <c r="R497" i="15" s="1"/>
  <c r="N485" i="15"/>
  <c r="R485" i="15" s="1"/>
  <c r="N352" i="15"/>
  <c r="R352" i="15" s="1"/>
  <c r="N398" i="15"/>
  <c r="R398" i="15" s="1"/>
  <c r="N445" i="15"/>
  <c r="N399" i="15"/>
  <c r="R399" i="15" s="1"/>
  <c r="N400" i="15"/>
  <c r="N401" i="15"/>
  <c r="R401" i="15" s="1"/>
  <c r="N402" i="15"/>
  <c r="R402" i="15" s="1"/>
  <c r="N404" i="15"/>
  <c r="R404" i="15" s="1"/>
  <c r="N405" i="15"/>
  <c r="R405" i="15" s="1"/>
  <c r="M461" i="15"/>
  <c r="M88" i="15"/>
  <c r="M89" i="15"/>
  <c r="M90" i="15"/>
  <c r="M91" i="15"/>
  <c r="M92" i="15"/>
  <c r="M93" i="15"/>
  <c r="M94" i="15"/>
  <c r="M95" i="15"/>
  <c r="M96" i="15"/>
  <c r="M97" i="15"/>
  <c r="M98" i="15"/>
  <c r="M102" i="15"/>
  <c r="M103" i="15"/>
  <c r="M105" i="15"/>
  <c r="M106" i="15"/>
  <c r="M405" i="15"/>
  <c r="M107" i="15"/>
  <c r="M108" i="15"/>
  <c r="M133" i="15"/>
  <c r="M134" i="15"/>
  <c r="M135" i="15"/>
  <c r="M101" i="15"/>
  <c r="M136" i="15"/>
  <c r="M463" i="15"/>
  <c r="M123" i="15"/>
  <c r="M137" i="15"/>
  <c r="M138" i="15"/>
  <c r="M100" i="15"/>
  <c r="M139" i="15"/>
  <c r="M140" i="15"/>
  <c r="M141" i="15"/>
  <c r="M142" i="15"/>
  <c r="M143" i="15"/>
  <c r="M144" i="15"/>
  <c r="M145" i="15"/>
  <c r="M151" i="15"/>
  <c r="M160" i="15"/>
  <c r="M164" i="15"/>
  <c r="M165" i="15"/>
  <c r="M166" i="15"/>
  <c r="M114" i="15"/>
  <c r="M167" i="15"/>
  <c r="M168" i="15"/>
  <c r="M169" i="15"/>
  <c r="M170" i="15"/>
  <c r="M172" i="15"/>
  <c r="M418" i="15"/>
  <c r="M122" i="15"/>
  <c r="M173" i="15"/>
  <c r="M419" i="15"/>
  <c r="M420" i="15"/>
  <c r="M421" i="15"/>
  <c r="M174" i="15"/>
  <c r="M175" i="15"/>
  <c r="M125" i="15"/>
  <c r="M176" i="15"/>
  <c r="M177" i="15"/>
  <c r="M465" i="15"/>
  <c r="M178" i="15"/>
  <c r="M179" i="15"/>
  <c r="M180" i="15"/>
  <c r="M87" i="15"/>
  <c r="M181" i="15"/>
  <c r="M225" i="15"/>
  <c r="M226" i="15"/>
  <c r="M227" i="15"/>
  <c r="M228" i="15"/>
  <c r="M121" i="15"/>
  <c r="M229" i="15"/>
  <c r="M230" i="15"/>
  <c r="M231" i="15"/>
  <c r="M232" i="15"/>
  <c r="M233" i="15"/>
  <c r="M235" i="15"/>
  <c r="M236" i="15"/>
  <c r="M237" i="15"/>
  <c r="M113" i="15"/>
  <c r="M471" i="15"/>
  <c r="M247" i="15"/>
  <c r="M248" i="15"/>
  <c r="M249" i="15"/>
  <c r="M472" i="15"/>
  <c r="M129" i="15"/>
  <c r="M250" i="15"/>
  <c r="M161" i="15"/>
  <c r="M252" i="15"/>
  <c r="M255" i="15"/>
  <c r="M257" i="15"/>
  <c r="M258" i="15"/>
  <c r="M259" i="15"/>
  <c r="M426" i="15"/>
  <c r="M260" i="15"/>
  <c r="M162" i="15"/>
  <c r="M261" i="15"/>
  <c r="M262" i="15"/>
  <c r="M263" i="15"/>
  <c r="M264" i="15"/>
  <c r="M474" i="15"/>
  <c r="M265" i="15"/>
  <c r="M266" i="15"/>
  <c r="M475" i="15"/>
  <c r="M267" i="15"/>
  <c r="M163" i="15"/>
  <c r="M268" i="15"/>
  <c r="M269" i="15"/>
  <c r="M270" i="15"/>
  <c r="M271" i="15"/>
  <c r="M272" i="15"/>
  <c r="M273" i="15"/>
  <c r="M476" i="15"/>
  <c r="M477" i="15"/>
  <c r="M495" i="15"/>
  <c r="M274" i="15"/>
  <c r="M275" i="15"/>
  <c r="M276" i="15"/>
  <c r="M427" i="15"/>
  <c r="M428" i="15"/>
  <c r="M429" i="15"/>
  <c r="M119" i="15"/>
  <c r="M120" i="15"/>
  <c r="M277" i="15"/>
  <c r="M278" i="15"/>
  <c r="M279" i="15"/>
  <c r="M290" i="15"/>
  <c r="M296" i="15"/>
  <c r="M297" i="15"/>
  <c r="M298" i="15"/>
  <c r="M299" i="15"/>
  <c r="M300" i="15"/>
  <c r="M301" i="15"/>
  <c r="M302" i="15"/>
  <c r="M303" i="15"/>
  <c r="M432" i="15"/>
  <c r="M433" i="15"/>
  <c r="M434" i="15"/>
  <c r="M435" i="15"/>
  <c r="M307" i="15"/>
  <c r="M308" i="15"/>
  <c r="M309" i="15"/>
  <c r="M310" i="15"/>
  <c r="M479" i="15"/>
  <c r="M312" i="15"/>
  <c r="M313" i="15"/>
  <c r="M314" i="15"/>
  <c r="M148" i="15"/>
  <c r="M315" i="15"/>
  <c r="M496" i="15"/>
  <c r="M316" i="15"/>
  <c r="M317" i="15"/>
  <c r="M318" i="15"/>
  <c r="M319" i="15"/>
  <c r="M321" i="15"/>
  <c r="M322" i="15"/>
  <c r="M323" i="15"/>
  <c r="M324" i="15"/>
  <c r="M325" i="15"/>
  <c r="M326" i="15"/>
  <c r="M327" i="15"/>
  <c r="M329" i="15"/>
  <c r="M332" i="15"/>
  <c r="M334" i="15"/>
  <c r="M439" i="15"/>
  <c r="M306" i="15"/>
  <c r="M335" i="15"/>
  <c r="M336" i="15"/>
  <c r="M213" i="15"/>
  <c r="M212" i="15"/>
  <c r="M494" i="15"/>
  <c r="M223" i="15"/>
  <c r="M337" i="15"/>
  <c r="M339" i="15"/>
  <c r="M340" i="15"/>
  <c r="M342" i="15"/>
  <c r="M348" i="15"/>
  <c r="M357" i="15"/>
  <c r="M358" i="15"/>
  <c r="M359" i="15"/>
  <c r="M440" i="15"/>
  <c r="M363" i="15"/>
  <c r="M364" i="15"/>
  <c r="M365" i="15"/>
  <c r="M366" i="15"/>
  <c r="M367" i="15"/>
  <c r="M368" i="15"/>
  <c r="M369" i="15"/>
  <c r="M441" i="15"/>
  <c r="M370" i="15"/>
  <c r="M371" i="15"/>
  <c r="M443" i="15"/>
  <c r="M292" i="15"/>
  <c r="M353" i="15"/>
  <c r="M478" i="15"/>
  <c r="M354" i="15"/>
  <c r="M384" i="15"/>
  <c r="M387" i="15"/>
  <c r="M380" i="15"/>
  <c r="M382" i="15"/>
  <c r="M388" i="15"/>
  <c r="M389" i="15"/>
  <c r="M444" i="15"/>
  <c r="M484" i="15"/>
  <c r="M361" i="15"/>
  <c r="M390" i="15"/>
  <c r="M391" i="15"/>
  <c r="M392" i="15"/>
  <c r="M393" i="15"/>
  <c r="M480" i="15"/>
  <c r="M394" i="15"/>
  <c r="M396" i="15"/>
  <c r="M397" i="15"/>
  <c r="M497" i="15"/>
  <c r="M485" i="15"/>
  <c r="M352" i="15"/>
  <c r="M398" i="15"/>
  <c r="M445" i="15"/>
  <c r="M399" i="15"/>
  <c r="M400" i="15"/>
  <c r="M401" i="15"/>
  <c r="M402" i="15"/>
  <c r="M404" i="15"/>
  <c r="R400" i="15" l="1"/>
  <c r="T400" i="15" s="1"/>
  <c r="R406" i="15"/>
  <c r="N446" i="15"/>
  <c r="M486" i="15"/>
  <c r="N486" i="15"/>
  <c r="M446" i="15"/>
  <c r="M406" i="15"/>
  <c r="N406" i="15"/>
  <c r="M498" i="15"/>
  <c r="N498" i="15"/>
  <c r="T348" i="15"/>
  <c r="L400" i="15"/>
  <c r="O400" i="15"/>
  <c r="L327" i="15"/>
  <c r="O327" i="15"/>
  <c r="M501" i="15" l="1"/>
  <c r="N501" i="15"/>
  <c r="Q327" i="15"/>
  <c r="Q400" i="15"/>
  <c r="S400" i="15"/>
  <c r="S327" i="15"/>
  <c r="L348" i="15"/>
  <c r="O348" i="15"/>
  <c r="Q348" i="15" l="1"/>
  <c r="S348" i="15"/>
  <c r="O22" i="15"/>
  <c r="O25" i="15"/>
  <c r="O456" i="15"/>
  <c r="O32" i="15"/>
  <c r="O33" i="15"/>
  <c r="O26" i="15"/>
  <c r="O28" i="15"/>
  <c r="O34" i="15"/>
  <c r="O35" i="15"/>
  <c r="O36" i="15"/>
  <c r="O37" i="15"/>
  <c r="O29" i="15"/>
  <c r="O48" i="15"/>
  <c r="O49" i="15"/>
  <c r="O52" i="15"/>
  <c r="O42" i="15"/>
  <c r="O53" i="15"/>
  <c r="O54" i="15"/>
  <c r="O55" i="15"/>
  <c r="O41" i="15"/>
  <c r="O412" i="15"/>
  <c r="O413" i="15"/>
  <c r="O59" i="15"/>
  <c r="O414" i="15"/>
  <c r="O493" i="15"/>
  <c r="O458" i="15"/>
  <c r="O38" i="15"/>
  <c r="O60" i="15"/>
  <c r="O459" i="15"/>
  <c r="O415" i="15"/>
  <c r="O416" i="15"/>
  <c r="O46" i="15"/>
  <c r="O39" i="15"/>
  <c r="O62" i="15"/>
  <c r="O63" i="15"/>
  <c r="O45" i="15"/>
  <c r="O50" i="15"/>
  <c r="O40" i="15"/>
  <c r="O64" i="15"/>
  <c r="O65" i="15"/>
  <c r="O66" i="15"/>
  <c r="O67" i="15"/>
  <c r="O47" i="15"/>
  <c r="O78" i="15"/>
  <c r="O79" i="15"/>
  <c r="O80" i="15"/>
  <c r="O75" i="15"/>
  <c r="O457" i="15"/>
  <c r="O81" i="15"/>
  <c r="O24" i="15"/>
  <c r="O77" i="15"/>
  <c r="O461" i="15"/>
  <c r="O88" i="15"/>
  <c r="O57" i="15"/>
  <c r="O89" i="15"/>
  <c r="O90" i="15"/>
  <c r="O91" i="15"/>
  <c r="O92" i="15"/>
  <c r="O93" i="15"/>
  <c r="O94" i="15"/>
  <c r="O95" i="15"/>
  <c r="O96" i="15"/>
  <c r="O97" i="15"/>
  <c r="O98" i="15"/>
  <c r="O61" i="15"/>
  <c r="O102" i="15"/>
  <c r="O103" i="15"/>
  <c r="O105" i="15"/>
  <c r="O106" i="15"/>
  <c r="O107" i="15"/>
  <c r="O108" i="15"/>
  <c r="O133" i="15"/>
  <c r="O134" i="15"/>
  <c r="O135" i="15"/>
  <c r="O82" i="15"/>
  <c r="O71" i="15"/>
  <c r="O101" i="15"/>
  <c r="O136" i="15"/>
  <c r="O72" i="15"/>
  <c r="O463" i="15"/>
  <c r="O123" i="15"/>
  <c r="O137" i="15"/>
  <c r="O138" i="15"/>
  <c r="O100" i="15"/>
  <c r="O139" i="15"/>
  <c r="O140" i="15"/>
  <c r="O141" i="15"/>
  <c r="O142" i="15"/>
  <c r="O143" i="15"/>
  <c r="O144" i="15"/>
  <c r="O145" i="15"/>
  <c r="O151" i="15"/>
  <c r="O160" i="15"/>
  <c r="O164" i="15"/>
  <c r="O165" i="15"/>
  <c r="O74" i="15"/>
  <c r="O166" i="15"/>
  <c r="O114" i="15"/>
  <c r="O167" i="15"/>
  <c r="O168" i="15"/>
  <c r="O169" i="15"/>
  <c r="O170" i="15"/>
  <c r="O172" i="15"/>
  <c r="O418" i="15"/>
  <c r="O122" i="15"/>
  <c r="O173" i="15"/>
  <c r="O419" i="15"/>
  <c r="O420" i="15"/>
  <c r="O421" i="15"/>
  <c r="O174" i="15"/>
  <c r="O175" i="15"/>
  <c r="O125" i="15"/>
  <c r="O176" i="15"/>
  <c r="O177" i="15"/>
  <c r="O465" i="15"/>
  <c r="O178" i="15"/>
  <c r="O179" i="15"/>
  <c r="O180" i="15"/>
  <c r="O87" i="15"/>
  <c r="O181" i="15"/>
  <c r="O225" i="15"/>
  <c r="O226" i="15"/>
  <c r="O227" i="15"/>
  <c r="O228" i="15"/>
  <c r="O121" i="15"/>
  <c r="O229" i="15"/>
  <c r="O230" i="15"/>
  <c r="O231" i="15"/>
  <c r="O232" i="15"/>
  <c r="O233" i="15"/>
  <c r="O235" i="15"/>
  <c r="O236" i="15"/>
  <c r="O237" i="15"/>
  <c r="O113" i="15"/>
  <c r="O471" i="15"/>
  <c r="O247" i="15"/>
  <c r="O248" i="15"/>
  <c r="O249" i="15"/>
  <c r="O472" i="15"/>
  <c r="O129" i="15"/>
  <c r="O250" i="15"/>
  <c r="O161" i="15"/>
  <c r="O252" i="15"/>
  <c r="O255" i="15"/>
  <c r="O257" i="15"/>
  <c r="O258" i="15"/>
  <c r="O259" i="15"/>
  <c r="O426" i="15"/>
  <c r="O260" i="15"/>
  <c r="O162" i="15"/>
  <c r="O261" i="15"/>
  <c r="O262" i="15"/>
  <c r="O263" i="15"/>
  <c r="O86" i="15"/>
  <c r="O264" i="15"/>
  <c r="O474" i="15"/>
  <c r="O265" i="15"/>
  <c r="O266" i="15"/>
  <c r="O475" i="15"/>
  <c r="O267" i="15"/>
  <c r="O163" i="15"/>
  <c r="O268" i="15"/>
  <c r="O269" i="15"/>
  <c r="O270" i="15"/>
  <c r="O271" i="15"/>
  <c r="O272" i="15"/>
  <c r="O273" i="15"/>
  <c r="O476" i="15"/>
  <c r="O477" i="15"/>
  <c r="O495" i="15"/>
  <c r="O84" i="15"/>
  <c r="O274" i="15"/>
  <c r="O275" i="15"/>
  <c r="O276" i="15"/>
  <c r="O427" i="15"/>
  <c r="O428" i="15"/>
  <c r="O429" i="15"/>
  <c r="O119" i="15"/>
  <c r="O120" i="15"/>
  <c r="O277" i="15"/>
  <c r="O278" i="15"/>
  <c r="O279" i="15"/>
  <c r="O290" i="15"/>
  <c r="O85" i="15"/>
  <c r="O296" i="15"/>
  <c r="O297" i="15"/>
  <c r="O298" i="15"/>
  <c r="O299" i="15"/>
  <c r="O300" i="15"/>
  <c r="O301" i="15"/>
  <c r="O302" i="15"/>
  <c r="O303" i="15"/>
  <c r="O432" i="15"/>
  <c r="O433" i="15"/>
  <c r="O434" i="15"/>
  <c r="O435" i="15"/>
  <c r="O307" i="15"/>
  <c r="O308" i="15"/>
  <c r="O309" i="15"/>
  <c r="O310" i="15"/>
  <c r="O479" i="15"/>
  <c r="O312" i="15"/>
  <c r="O313" i="15"/>
  <c r="O314" i="15"/>
  <c r="O148" i="15"/>
  <c r="O315" i="15"/>
  <c r="O496" i="15"/>
  <c r="O316" i="15"/>
  <c r="O317" i="15"/>
  <c r="O318" i="15"/>
  <c r="O319" i="15"/>
  <c r="O321" i="15"/>
  <c r="O322" i="15"/>
  <c r="O323" i="15"/>
  <c r="O324" i="15"/>
  <c r="O325" i="15"/>
  <c r="O326" i="15"/>
  <c r="O329" i="15"/>
  <c r="O332" i="15"/>
  <c r="O334" i="15"/>
  <c r="O439" i="15"/>
  <c r="O306" i="15"/>
  <c r="O335" i="15"/>
  <c r="O336" i="15"/>
  <c r="O213" i="15"/>
  <c r="O212" i="15"/>
  <c r="O494" i="15"/>
  <c r="O223" i="15"/>
  <c r="O337" i="15"/>
  <c r="O339" i="15"/>
  <c r="O340" i="15"/>
  <c r="O342" i="15"/>
  <c r="O357" i="15"/>
  <c r="O358" i="15"/>
  <c r="O359" i="15"/>
  <c r="O440" i="15"/>
  <c r="O363" i="15"/>
  <c r="O364" i="15"/>
  <c r="O365" i="15"/>
  <c r="O366" i="15"/>
  <c r="O367" i="15"/>
  <c r="O368" i="15"/>
  <c r="O369" i="15"/>
  <c r="O441" i="15"/>
  <c r="O370" i="15"/>
  <c r="O371" i="15"/>
  <c r="O443" i="15"/>
  <c r="O292" i="15"/>
  <c r="O353" i="15"/>
  <c r="O478" i="15"/>
  <c r="O354" i="15"/>
  <c r="O384" i="15"/>
  <c r="O387" i="15"/>
  <c r="O380" i="15"/>
  <c r="O382" i="15"/>
  <c r="O388" i="15"/>
  <c r="O389" i="15"/>
  <c r="O444" i="15"/>
  <c r="O484" i="15"/>
  <c r="O361" i="15"/>
  <c r="O390" i="15"/>
  <c r="O391" i="15"/>
  <c r="O392" i="15"/>
  <c r="O393" i="15"/>
  <c r="O480" i="15"/>
  <c r="O394" i="15"/>
  <c r="O396" i="15"/>
  <c r="O397" i="15"/>
  <c r="O497" i="15"/>
  <c r="O485" i="15"/>
  <c r="O352" i="15"/>
  <c r="O398" i="15"/>
  <c r="O445" i="15"/>
  <c r="O399" i="15"/>
  <c r="O401" i="15"/>
  <c r="O402" i="15"/>
  <c r="O404" i="15"/>
  <c r="O405" i="15"/>
  <c r="O406" i="15" l="1"/>
  <c r="O446" i="15"/>
  <c r="O486" i="15"/>
  <c r="O498" i="15"/>
  <c r="T16" i="15"/>
  <c r="L16" i="15"/>
  <c r="L13" i="15"/>
  <c r="L14" i="15"/>
  <c r="Q14" i="15" s="1"/>
  <c r="L15" i="15"/>
  <c r="Q15" i="15" s="1"/>
  <c r="O501" i="15" l="1"/>
  <c r="Q13" i="15"/>
  <c r="S16" i="15"/>
  <c r="Q16" i="15"/>
  <c r="L237" i="15"/>
  <c r="Q237" i="15" s="1"/>
  <c r="L169" i="15"/>
  <c r="Q169" i="15" s="1"/>
  <c r="L419" i="15"/>
  <c r="Q419" i="15" s="1"/>
  <c r="R419" i="15"/>
  <c r="T419" i="15" s="1"/>
  <c r="T237" i="15" l="1"/>
  <c r="S237" i="15"/>
  <c r="S169" i="15"/>
  <c r="T169" i="15"/>
  <c r="S419" i="15"/>
  <c r="L261" i="15"/>
  <c r="Q261" i="15" s="1"/>
  <c r="L402" i="15"/>
  <c r="S402" i="15" l="1"/>
  <c r="Q402" i="15"/>
  <c r="T402" i="15"/>
  <c r="T261" i="15"/>
  <c r="S261" i="15"/>
  <c r="T405" i="15"/>
  <c r="L30" i="15"/>
  <c r="Q30" i="15" s="1"/>
  <c r="L439" i="15"/>
  <c r="Q439" i="15" s="1"/>
  <c r="R439" i="15" l="1"/>
  <c r="T439" i="15" s="1"/>
  <c r="S30" i="15"/>
  <c r="S439" i="15"/>
  <c r="T30" i="15"/>
  <c r="L339" i="15"/>
  <c r="Q339" i="15" s="1"/>
  <c r="S339" i="15" l="1"/>
  <c r="T339" i="15"/>
  <c r="L456" i="15"/>
  <c r="S456" i="15" l="1"/>
  <c r="Q456" i="15"/>
  <c r="R456" i="15"/>
  <c r="R486" i="15" s="1"/>
  <c r="L440" i="15"/>
  <c r="Q440" i="15" s="1"/>
  <c r="L441" i="15"/>
  <c r="Q441" i="15" s="1"/>
  <c r="T456" i="15" l="1"/>
  <c r="S441" i="15"/>
  <c r="R441" i="15"/>
  <c r="T441" i="15" s="1"/>
  <c r="R440" i="15"/>
  <c r="T440" i="15" s="1"/>
  <c r="S440" i="15"/>
  <c r="L317" i="15"/>
  <c r="Q317" i="15" s="1"/>
  <c r="L310" i="15"/>
  <c r="Q310" i="15" s="1"/>
  <c r="L399" i="15"/>
  <c r="Q399" i="15" s="1"/>
  <c r="L371" i="15"/>
  <c r="Q371" i="15" s="1"/>
  <c r="L312" i="15"/>
  <c r="L145" i="15"/>
  <c r="Q145" i="15" s="1"/>
  <c r="L290" i="15"/>
  <c r="Q290" i="15" s="1"/>
  <c r="S312" i="15" l="1"/>
  <c r="Q312" i="15"/>
  <c r="S317" i="15"/>
  <c r="S145" i="15"/>
  <c r="T145" i="15"/>
  <c r="S290" i="15"/>
  <c r="T290" i="15"/>
  <c r="T317" i="15"/>
  <c r="T399" i="15"/>
  <c r="S399" i="15"/>
  <c r="T310" i="15"/>
  <c r="S310" i="15"/>
  <c r="T371" i="15"/>
  <c r="S371" i="15"/>
  <c r="T312" i="15"/>
  <c r="L309" i="15" l="1"/>
  <c r="Q309" i="15" s="1"/>
  <c r="L315" i="15"/>
  <c r="Q315" i="15" s="1"/>
  <c r="L334" i="15"/>
  <c r="Q334" i="15" s="1"/>
  <c r="L325" i="15"/>
  <c r="Q325" i="15" s="1"/>
  <c r="L148" i="15"/>
  <c r="Q148" i="15" s="1"/>
  <c r="L308" i="15"/>
  <c r="Q308" i="15" s="1"/>
  <c r="L318" i="15"/>
  <c r="Q318" i="15" s="1"/>
  <c r="S148" i="15" l="1"/>
  <c r="S334" i="15"/>
  <c r="T334" i="15"/>
  <c r="T309" i="15"/>
  <c r="S309" i="15"/>
  <c r="T315" i="15"/>
  <c r="S315" i="15"/>
  <c r="T148" i="15"/>
  <c r="T318" i="15"/>
  <c r="S318" i="15"/>
  <c r="T308" i="15"/>
  <c r="S308" i="15"/>
  <c r="T325" i="15"/>
  <c r="S325" i="15"/>
  <c r="L369" i="15"/>
  <c r="Q369" i="15" s="1"/>
  <c r="L174" i="15"/>
  <c r="Q174" i="15" s="1"/>
  <c r="L306" i="15"/>
  <c r="L370" i="15"/>
  <c r="Q370" i="15" s="1"/>
  <c r="L342" i="15"/>
  <c r="Q342" i="15" s="1"/>
  <c r="L74" i="15"/>
  <c r="Q74" i="15" s="1"/>
  <c r="S306" i="15" l="1"/>
  <c r="Q306" i="15"/>
  <c r="S369" i="15"/>
  <c r="T306" i="15"/>
  <c r="T369" i="15"/>
  <c r="T342" i="15"/>
  <c r="S342" i="15"/>
  <c r="S74" i="15"/>
  <c r="T74" i="15"/>
  <c r="T370" i="15"/>
  <c r="S370" i="15"/>
  <c r="T174" i="15"/>
  <c r="S174" i="15"/>
  <c r="S15" i="15"/>
  <c r="S14" i="15"/>
  <c r="S13" i="15"/>
  <c r="L18" i="15"/>
  <c r="L405" i="15"/>
  <c r="L404" i="15"/>
  <c r="L445" i="15"/>
  <c r="L398" i="15"/>
  <c r="L352" i="15"/>
  <c r="L485" i="15"/>
  <c r="L497" i="15"/>
  <c r="L397" i="15"/>
  <c r="L396" i="15"/>
  <c r="L394" i="15"/>
  <c r="L480" i="15"/>
  <c r="L393" i="15"/>
  <c r="L390" i="15"/>
  <c r="L392" i="15"/>
  <c r="L391" i="15"/>
  <c r="L361" i="15"/>
  <c r="L401" i="15"/>
  <c r="L484" i="15"/>
  <c r="L388" i="15"/>
  <c r="L389" i="15"/>
  <c r="L292" i="15"/>
  <c r="L444" i="15"/>
  <c r="L443" i="15"/>
  <c r="L382" i="15"/>
  <c r="L363" i="15"/>
  <c r="L380" i="15"/>
  <c r="L387" i="15"/>
  <c r="L353" i="15"/>
  <c r="Q353" i="15" s="1"/>
  <c r="L384" i="15"/>
  <c r="L496" i="15"/>
  <c r="L354" i="15"/>
  <c r="L364" i="15"/>
  <c r="L223" i="15"/>
  <c r="Q223" i="15" s="1"/>
  <c r="L367" i="15"/>
  <c r="L321" i="15"/>
  <c r="L316" i="15"/>
  <c r="L478" i="15"/>
  <c r="L358" i="15"/>
  <c r="L213" i="15"/>
  <c r="L365" i="15"/>
  <c r="L495" i="15"/>
  <c r="L85" i="15"/>
  <c r="L326" i="15"/>
  <c r="L366" i="15"/>
  <c r="L340" i="15"/>
  <c r="L368" i="15"/>
  <c r="L84" i="15"/>
  <c r="L274" i="15"/>
  <c r="L479" i="15"/>
  <c r="L332" i="15"/>
  <c r="L319" i="15"/>
  <c r="L337" i="15"/>
  <c r="L335" i="15"/>
  <c r="L432" i="15"/>
  <c r="L359" i="15"/>
  <c r="L255" i="15"/>
  <c r="L302" i="15"/>
  <c r="L303" i="15"/>
  <c r="L322" i="15"/>
  <c r="L323" i="15"/>
  <c r="L163" i="15"/>
  <c r="L324" i="15"/>
  <c r="L329" i="15"/>
  <c r="L477" i="15"/>
  <c r="L228" i="15"/>
  <c r="L297" i="15"/>
  <c r="L494" i="15"/>
  <c r="L476" i="15"/>
  <c r="L273" i="15"/>
  <c r="L272" i="15"/>
  <c r="L357" i="15"/>
  <c r="L336" i="15"/>
  <c r="Q336" i="15" s="1"/>
  <c r="L233" i="15"/>
  <c r="L271" i="15"/>
  <c r="L106" i="15"/>
  <c r="L212" i="15"/>
  <c r="L230" i="15"/>
  <c r="L270" i="15"/>
  <c r="Q270" i="15" s="1"/>
  <c r="L314" i="15"/>
  <c r="L313" i="15"/>
  <c r="L143" i="15"/>
  <c r="L268" i="15"/>
  <c r="Q268" i="15" s="1"/>
  <c r="L301" i="15"/>
  <c r="L434" i="15"/>
  <c r="L433" i="15"/>
  <c r="L435" i="15"/>
  <c r="L307" i="15"/>
  <c r="L267" i="15"/>
  <c r="L475" i="15"/>
  <c r="L266" i="15"/>
  <c r="L175" i="15"/>
  <c r="L300" i="15"/>
  <c r="L299" i="15"/>
  <c r="Q299" i="15" s="1"/>
  <c r="L125" i="15"/>
  <c r="L265" i="15"/>
  <c r="L250" i="15"/>
  <c r="L298" i="15"/>
  <c r="L296" i="15"/>
  <c r="L279" i="15"/>
  <c r="L278" i="15"/>
  <c r="L277" i="15"/>
  <c r="L429" i="15"/>
  <c r="L427" i="15"/>
  <c r="Q427" i="15" s="1"/>
  <c r="L428" i="15"/>
  <c r="L120" i="15"/>
  <c r="L119" i="15"/>
  <c r="L260" i="15"/>
  <c r="L276" i="15"/>
  <c r="L275" i="15"/>
  <c r="L258" i="15"/>
  <c r="L474" i="15"/>
  <c r="L86" i="15"/>
  <c r="L262" i="15"/>
  <c r="L471" i="15"/>
  <c r="L247" i="15"/>
  <c r="L248" i="15"/>
  <c r="L162" i="15"/>
  <c r="L121" i="15"/>
  <c r="L229" i="15"/>
  <c r="Q229" i="15" s="1"/>
  <c r="L167" i="15"/>
  <c r="L113" i="15"/>
  <c r="Q113" i="15" s="1"/>
  <c r="L426" i="15"/>
  <c r="L114" i="15"/>
  <c r="L259" i="15"/>
  <c r="L257" i="15"/>
  <c r="L264" i="15"/>
  <c r="L252" i="15"/>
  <c r="L161" i="15"/>
  <c r="L72" i="15"/>
  <c r="L129" i="15"/>
  <c r="L160" i="15"/>
  <c r="L249" i="15"/>
  <c r="L235" i="15"/>
  <c r="L236" i="15"/>
  <c r="L232" i="15"/>
  <c r="L231" i="15"/>
  <c r="L177" i="15"/>
  <c r="L263" i="15"/>
  <c r="L172" i="15"/>
  <c r="L226" i="15"/>
  <c r="L181" i="15"/>
  <c r="Q181" i="15" s="1"/>
  <c r="L180" i="15"/>
  <c r="L87" i="15"/>
  <c r="L165" i="15"/>
  <c r="L465" i="15"/>
  <c r="L178" i="15"/>
  <c r="L179" i="15"/>
  <c r="L122" i="15"/>
  <c r="L77" i="15"/>
  <c r="L176" i="15"/>
  <c r="L170" i="15"/>
  <c r="L225" i="15"/>
  <c r="L420" i="15"/>
  <c r="L421" i="15"/>
  <c r="L164" i="15"/>
  <c r="L173" i="15"/>
  <c r="L144" i="15"/>
  <c r="L141" i="15"/>
  <c r="L166" i="15"/>
  <c r="L418" i="15"/>
  <c r="L138" i="15"/>
  <c r="L61" i="15"/>
  <c r="L137" i="15"/>
  <c r="L135" i="15"/>
  <c r="L134" i="15"/>
  <c r="L140" i="15"/>
  <c r="Q140" i="15" s="1"/>
  <c r="L139" i="15"/>
  <c r="L168" i="15"/>
  <c r="L101" i="15"/>
  <c r="L100" i="15"/>
  <c r="L71" i="15"/>
  <c r="Q71" i="15" s="1"/>
  <c r="L463" i="15"/>
  <c r="L123" i="15"/>
  <c r="Q123" i="15" s="1"/>
  <c r="L136" i="15"/>
  <c r="L107" i="15"/>
  <c r="L24" i="15"/>
  <c r="L151" i="15"/>
  <c r="L95" i="15"/>
  <c r="L105" i="15"/>
  <c r="L103" i="15"/>
  <c r="L82" i="15"/>
  <c r="L98" i="15"/>
  <c r="L96" i="15"/>
  <c r="L94" i="15"/>
  <c r="L47" i="15"/>
  <c r="L102" i="15"/>
  <c r="L79" i="15"/>
  <c r="L50" i="15"/>
  <c r="L93" i="15"/>
  <c r="L92" i="15"/>
  <c r="L90" i="15"/>
  <c r="L89" i="15"/>
  <c r="L57" i="15"/>
  <c r="L88" i="15"/>
  <c r="Q88" i="15" s="1"/>
  <c r="L461" i="15"/>
  <c r="L33" i="15"/>
  <c r="L75" i="15"/>
  <c r="L67" i="15"/>
  <c r="L97" i="15"/>
  <c r="L65" i="15"/>
  <c r="L81" i="15"/>
  <c r="L42" i="15"/>
  <c r="L64" i="15"/>
  <c r="L457" i="15"/>
  <c r="L80" i="15"/>
  <c r="L78" i="15"/>
  <c r="L52" i="15"/>
  <c r="L40" i="15"/>
  <c r="L415" i="15"/>
  <c r="L66" i="15"/>
  <c r="Q66" i="15" s="1"/>
  <c r="L62" i="15"/>
  <c r="L38" i="15"/>
  <c r="L45" i="15"/>
  <c r="L63" i="15"/>
  <c r="L60" i="15"/>
  <c r="L416" i="15"/>
  <c r="L46" i="15"/>
  <c r="L26" i="15"/>
  <c r="L493" i="15"/>
  <c r="L414" i="15"/>
  <c r="L41" i="15"/>
  <c r="L413" i="15"/>
  <c r="L412" i="15"/>
  <c r="L53" i="15"/>
  <c r="L59" i="15"/>
  <c r="L55" i="15"/>
  <c r="L458" i="15"/>
  <c r="L54" i="15"/>
  <c r="L48" i="15"/>
  <c r="L28" i="15"/>
  <c r="L49" i="15"/>
  <c r="L29" i="15"/>
  <c r="L19" i="15"/>
  <c r="L36" i="15"/>
  <c r="L35" i="15"/>
  <c r="L34" i="15"/>
  <c r="L37" i="15"/>
  <c r="L32" i="15"/>
  <c r="L22" i="15"/>
  <c r="L25" i="15"/>
  <c r="L17" i="15"/>
  <c r="L269" i="15"/>
  <c r="L446" i="15" l="1"/>
  <c r="L498" i="15"/>
  <c r="S498" i="15" s="1"/>
  <c r="Q17" i="15"/>
  <c r="S22" i="15"/>
  <c r="Q22" i="15"/>
  <c r="S37" i="15"/>
  <c r="Q37" i="15"/>
  <c r="S35" i="15"/>
  <c r="Q35" i="15"/>
  <c r="S19" i="15"/>
  <c r="Q19" i="15"/>
  <c r="S29" i="15"/>
  <c r="Q29" i="15"/>
  <c r="S28" i="15"/>
  <c r="Q28" i="15"/>
  <c r="S54" i="15"/>
  <c r="Q54" i="15"/>
  <c r="S55" i="15"/>
  <c r="Q55" i="15"/>
  <c r="S412" i="15"/>
  <c r="Q412" i="15"/>
  <c r="S41" i="15"/>
  <c r="Q41" i="15"/>
  <c r="S493" i="15"/>
  <c r="Q493" i="15"/>
  <c r="S46" i="15"/>
  <c r="Q46" i="15"/>
  <c r="S63" i="15"/>
  <c r="Q63" i="15"/>
  <c r="S38" i="15"/>
  <c r="Q38" i="15"/>
  <c r="S40" i="15"/>
  <c r="Q40" i="15"/>
  <c r="S78" i="15"/>
  <c r="Q78" i="15"/>
  <c r="S457" i="15"/>
  <c r="Q457" i="15"/>
  <c r="S42" i="15"/>
  <c r="Q42" i="15"/>
  <c r="S65" i="15"/>
  <c r="Q65" i="15"/>
  <c r="S97" i="15"/>
  <c r="Q97" i="15"/>
  <c r="S75" i="15"/>
  <c r="Q75" i="15"/>
  <c r="S461" i="15"/>
  <c r="Q461" i="15"/>
  <c r="S57" i="15"/>
  <c r="Q57" i="15"/>
  <c r="S90" i="15"/>
  <c r="Q90" i="15"/>
  <c r="S93" i="15"/>
  <c r="Q93" i="15"/>
  <c r="S102" i="15"/>
  <c r="Q102" i="15"/>
  <c r="S94" i="15"/>
  <c r="Q94" i="15"/>
  <c r="S98" i="15"/>
  <c r="Q98" i="15"/>
  <c r="S103" i="15"/>
  <c r="Q103" i="15"/>
  <c r="S95" i="15"/>
  <c r="Q95" i="15"/>
  <c r="S151" i="15"/>
  <c r="Q151" i="15"/>
  <c r="S107" i="15"/>
  <c r="Q107" i="15"/>
  <c r="S463" i="15"/>
  <c r="Q463" i="15"/>
  <c r="S101" i="15"/>
  <c r="Q101" i="15"/>
  <c r="S139" i="15"/>
  <c r="Q139" i="15"/>
  <c r="S134" i="15"/>
  <c r="Q134" i="15"/>
  <c r="S137" i="15"/>
  <c r="Q137" i="15"/>
  <c r="S418" i="15"/>
  <c r="Q418" i="15"/>
  <c r="S141" i="15"/>
  <c r="Q141" i="15"/>
  <c r="S173" i="15"/>
  <c r="Q173" i="15"/>
  <c r="S164" i="15"/>
  <c r="Q164" i="15"/>
  <c r="S421" i="15"/>
  <c r="Q421" i="15"/>
  <c r="S225" i="15"/>
  <c r="Q225" i="15"/>
  <c r="S176" i="15"/>
  <c r="Q176" i="15"/>
  <c r="S122" i="15"/>
  <c r="Q122" i="15"/>
  <c r="S178" i="15"/>
  <c r="Q178" i="15"/>
  <c r="S165" i="15"/>
  <c r="Q165" i="15"/>
  <c r="S180" i="15"/>
  <c r="Q180" i="15"/>
  <c r="S226" i="15"/>
  <c r="Q226" i="15"/>
  <c r="S172" i="15"/>
  <c r="Q172" i="15"/>
  <c r="S177" i="15"/>
  <c r="Q177" i="15"/>
  <c r="S232" i="15"/>
  <c r="Q232" i="15"/>
  <c r="S235" i="15"/>
  <c r="Q235" i="15"/>
  <c r="S160" i="15"/>
  <c r="Q160" i="15"/>
  <c r="S72" i="15"/>
  <c r="Q72" i="15"/>
  <c r="S161" i="15"/>
  <c r="Q161" i="15"/>
  <c r="S264" i="15"/>
  <c r="Q264" i="15"/>
  <c r="S259" i="15"/>
  <c r="Q259" i="15"/>
  <c r="S426" i="15"/>
  <c r="Q426" i="15"/>
  <c r="S167" i="15"/>
  <c r="Q167" i="15"/>
  <c r="S121" i="15"/>
  <c r="Q121" i="15"/>
  <c r="S247" i="15"/>
  <c r="Q247" i="15"/>
  <c r="S262" i="15"/>
  <c r="Q262" i="15"/>
  <c r="S474" i="15"/>
  <c r="Q474" i="15"/>
  <c r="S275" i="15"/>
  <c r="Q275" i="15"/>
  <c r="S119" i="15"/>
  <c r="Q119" i="15"/>
  <c r="S428" i="15"/>
  <c r="Q428" i="15"/>
  <c r="S429" i="15"/>
  <c r="Q429" i="15"/>
  <c r="S278" i="15"/>
  <c r="Q278" i="15"/>
  <c r="S298" i="15"/>
  <c r="Q298" i="15"/>
  <c r="S250" i="15"/>
  <c r="Q250" i="15"/>
  <c r="S125" i="15"/>
  <c r="Q125" i="15"/>
  <c r="S300" i="15"/>
  <c r="Q300" i="15"/>
  <c r="S175" i="15"/>
  <c r="Q175" i="15"/>
  <c r="S267" i="15"/>
  <c r="Q267" i="15"/>
  <c r="S435" i="15"/>
  <c r="Q435" i="15"/>
  <c r="S434" i="15"/>
  <c r="Q434" i="15"/>
  <c r="S143" i="15"/>
  <c r="Q143" i="15"/>
  <c r="S313" i="15"/>
  <c r="Q313" i="15"/>
  <c r="S106" i="15"/>
  <c r="Q106" i="15"/>
  <c r="S233" i="15"/>
  <c r="Q233" i="15"/>
  <c r="S357" i="15"/>
  <c r="Q357" i="15"/>
  <c r="S273" i="15"/>
  <c r="Q273" i="15"/>
  <c r="S494" i="15"/>
  <c r="Q494" i="15"/>
  <c r="S297" i="15"/>
  <c r="Q297" i="15"/>
  <c r="S477" i="15"/>
  <c r="Q477" i="15"/>
  <c r="S324" i="15"/>
  <c r="Q324" i="15"/>
  <c r="S323" i="15"/>
  <c r="Q323" i="15"/>
  <c r="S302" i="15"/>
  <c r="Q302" i="15"/>
  <c r="S359" i="15"/>
  <c r="Q359" i="15"/>
  <c r="S432" i="15"/>
  <c r="Q432" i="15"/>
  <c r="S335" i="15"/>
  <c r="Q335" i="15"/>
  <c r="S319" i="15"/>
  <c r="Q319" i="15"/>
  <c r="S479" i="15"/>
  <c r="Q479" i="15"/>
  <c r="S84" i="15"/>
  <c r="Q84" i="15"/>
  <c r="S340" i="15"/>
  <c r="Q340" i="15"/>
  <c r="S366" i="15"/>
  <c r="Q366" i="15"/>
  <c r="S85" i="15"/>
  <c r="Q85" i="15"/>
  <c r="S213" i="15"/>
  <c r="Q213" i="15"/>
  <c r="S478" i="15"/>
  <c r="Q478" i="15"/>
  <c r="S321" i="15"/>
  <c r="Q321" i="15"/>
  <c r="S367" i="15"/>
  <c r="Q367" i="15"/>
  <c r="S364" i="15"/>
  <c r="Q364" i="15"/>
  <c r="S496" i="15"/>
  <c r="Q496" i="15"/>
  <c r="S380" i="15"/>
  <c r="Q380" i="15"/>
  <c r="S382" i="15"/>
  <c r="Q382" i="15"/>
  <c r="S443" i="15"/>
  <c r="Q443" i="15"/>
  <c r="S444" i="15"/>
  <c r="Q444" i="15"/>
  <c r="S292" i="15"/>
  <c r="Q292" i="15"/>
  <c r="S388" i="15"/>
  <c r="Q388" i="15"/>
  <c r="S401" i="15"/>
  <c r="Q401" i="15"/>
  <c r="S391" i="15"/>
  <c r="Q391" i="15"/>
  <c r="S390" i="15"/>
  <c r="Q390" i="15"/>
  <c r="S393" i="15"/>
  <c r="Q393" i="15"/>
  <c r="S394" i="15"/>
  <c r="Q394" i="15"/>
  <c r="S397" i="15"/>
  <c r="Q397" i="15"/>
  <c r="S485" i="15"/>
  <c r="Q485" i="15"/>
  <c r="S398" i="15"/>
  <c r="Q398" i="15"/>
  <c r="S404" i="15"/>
  <c r="Q404" i="15"/>
  <c r="S18" i="15"/>
  <c r="Q18" i="15"/>
  <c r="S269" i="15"/>
  <c r="Q269" i="15"/>
  <c r="S25" i="15"/>
  <c r="Q25" i="15"/>
  <c r="S32" i="15"/>
  <c r="Q32" i="15"/>
  <c r="S34" i="15"/>
  <c r="Q34" i="15"/>
  <c r="S36" i="15"/>
  <c r="Q36" i="15"/>
  <c r="S49" i="15"/>
  <c r="Q49" i="15"/>
  <c r="S48" i="15"/>
  <c r="Q48" i="15"/>
  <c r="S458" i="15"/>
  <c r="Q458" i="15"/>
  <c r="S59" i="15"/>
  <c r="Q59" i="15"/>
  <c r="S53" i="15"/>
  <c r="Q53" i="15"/>
  <c r="S413" i="15"/>
  <c r="Q413" i="15"/>
  <c r="S414" i="15"/>
  <c r="Q414" i="15"/>
  <c r="S26" i="15"/>
  <c r="Q26" i="15"/>
  <c r="S416" i="15"/>
  <c r="Q416" i="15"/>
  <c r="S60" i="15"/>
  <c r="Q60" i="15"/>
  <c r="S45" i="15"/>
  <c r="Q45" i="15"/>
  <c r="S62" i="15"/>
  <c r="Q62" i="15"/>
  <c r="S415" i="15"/>
  <c r="Q415" i="15"/>
  <c r="S52" i="15"/>
  <c r="Q52" i="15"/>
  <c r="S80" i="15"/>
  <c r="Q80" i="15"/>
  <c r="S64" i="15"/>
  <c r="Q64" i="15"/>
  <c r="S81" i="15"/>
  <c r="Q81" i="15"/>
  <c r="S67" i="15"/>
  <c r="Q67" i="15"/>
  <c r="S33" i="15"/>
  <c r="Q33" i="15"/>
  <c r="S89" i="15"/>
  <c r="Q89" i="15"/>
  <c r="S92" i="15"/>
  <c r="Q92" i="15"/>
  <c r="S50" i="15"/>
  <c r="Q50" i="15"/>
  <c r="S79" i="15"/>
  <c r="Q79" i="15"/>
  <c r="S47" i="15"/>
  <c r="Q47" i="15"/>
  <c r="S96" i="15"/>
  <c r="Q96" i="15"/>
  <c r="S82" i="15"/>
  <c r="Q82" i="15"/>
  <c r="S105" i="15"/>
  <c r="Q105" i="15"/>
  <c r="S24" i="15"/>
  <c r="Q24" i="15"/>
  <c r="S136" i="15"/>
  <c r="Q136" i="15"/>
  <c r="S100" i="15"/>
  <c r="Q100" i="15"/>
  <c r="S168" i="15"/>
  <c r="Q168" i="15"/>
  <c r="S135" i="15"/>
  <c r="Q135" i="15"/>
  <c r="S61" i="15"/>
  <c r="Q61" i="15"/>
  <c r="S138" i="15"/>
  <c r="Q138" i="15"/>
  <c r="S166" i="15"/>
  <c r="Q166" i="15"/>
  <c r="S144" i="15"/>
  <c r="Q144" i="15"/>
  <c r="S420" i="15"/>
  <c r="Q420" i="15"/>
  <c r="S170" i="15"/>
  <c r="Q170" i="15"/>
  <c r="S77" i="15"/>
  <c r="Q77" i="15"/>
  <c r="S179" i="15"/>
  <c r="Q179" i="15"/>
  <c r="S465" i="15"/>
  <c r="Q465" i="15"/>
  <c r="S87" i="15"/>
  <c r="Q87" i="15"/>
  <c r="S181" i="15"/>
  <c r="S263" i="15"/>
  <c r="Q263" i="15"/>
  <c r="S231" i="15"/>
  <c r="Q231" i="15"/>
  <c r="S236" i="15"/>
  <c r="Q236" i="15"/>
  <c r="S249" i="15"/>
  <c r="Q249" i="15"/>
  <c r="S129" i="15"/>
  <c r="Q129" i="15"/>
  <c r="S252" i="15"/>
  <c r="Q252" i="15"/>
  <c r="S257" i="15"/>
  <c r="Q257" i="15"/>
  <c r="S114" i="15"/>
  <c r="Q114" i="15"/>
  <c r="S162" i="15"/>
  <c r="Q162" i="15"/>
  <c r="S248" i="15"/>
  <c r="Q248" i="15"/>
  <c r="S471" i="15"/>
  <c r="Q471" i="15"/>
  <c r="S86" i="15"/>
  <c r="Q86" i="15"/>
  <c r="S258" i="15"/>
  <c r="Q258" i="15"/>
  <c r="S276" i="15"/>
  <c r="Q276" i="15"/>
  <c r="S260" i="15"/>
  <c r="Q260" i="15"/>
  <c r="S120" i="15"/>
  <c r="Q120" i="15"/>
  <c r="S277" i="15"/>
  <c r="Q277" i="15"/>
  <c r="S279" i="15"/>
  <c r="Q279" i="15"/>
  <c r="S296" i="15"/>
  <c r="Q296" i="15"/>
  <c r="S265" i="15"/>
  <c r="Q265" i="15"/>
  <c r="S266" i="15"/>
  <c r="Q266" i="15"/>
  <c r="S475" i="15"/>
  <c r="Q475" i="15"/>
  <c r="S307" i="15"/>
  <c r="Q307" i="15"/>
  <c r="S433" i="15"/>
  <c r="Q433" i="15"/>
  <c r="S301" i="15"/>
  <c r="Q301" i="15"/>
  <c r="S314" i="15"/>
  <c r="Q314" i="15"/>
  <c r="S230" i="15"/>
  <c r="Q230" i="15"/>
  <c r="S212" i="15"/>
  <c r="Q212" i="15"/>
  <c r="S271" i="15"/>
  <c r="Q271" i="15"/>
  <c r="S272" i="15"/>
  <c r="Q272" i="15"/>
  <c r="S476" i="15"/>
  <c r="Q476" i="15"/>
  <c r="S228" i="15"/>
  <c r="Q228" i="15"/>
  <c r="S329" i="15"/>
  <c r="Q329" i="15"/>
  <c r="S163" i="15"/>
  <c r="Q163" i="15"/>
  <c r="S322" i="15"/>
  <c r="Q322" i="15"/>
  <c r="S303" i="15"/>
  <c r="Q303" i="15"/>
  <c r="S255" i="15"/>
  <c r="Q255" i="15"/>
  <c r="S337" i="15"/>
  <c r="Q337" i="15"/>
  <c r="S332" i="15"/>
  <c r="Q332" i="15"/>
  <c r="S274" i="15"/>
  <c r="Q274" i="15"/>
  <c r="S368" i="15"/>
  <c r="Q368" i="15"/>
  <c r="S326" i="15"/>
  <c r="Q326" i="15"/>
  <c r="S495" i="15"/>
  <c r="Q495" i="15"/>
  <c r="S365" i="15"/>
  <c r="Q365" i="15"/>
  <c r="S358" i="15"/>
  <c r="Q358" i="15"/>
  <c r="S316" i="15"/>
  <c r="Q316" i="15"/>
  <c r="S354" i="15"/>
  <c r="Q354" i="15"/>
  <c r="S384" i="15"/>
  <c r="Q384" i="15"/>
  <c r="S387" i="15"/>
  <c r="Q387" i="15"/>
  <c r="S363" i="15"/>
  <c r="Q363" i="15"/>
  <c r="S389" i="15"/>
  <c r="Q389" i="15"/>
  <c r="S484" i="15"/>
  <c r="Q484" i="15"/>
  <c r="S361" i="15"/>
  <c r="Q361" i="15"/>
  <c r="S392" i="15"/>
  <c r="Q392" i="15"/>
  <c r="S480" i="15"/>
  <c r="Q480" i="15"/>
  <c r="S396" i="15"/>
  <c r="Q396" i="15"/>
  <c r="S497" i="15"/>
  <c r="Q497" i="15"/>
  <c r="S352" i="15"/>
  <c r="Q352" i="15"/>
  <c r="S445" i="15"/>
  <c r="Q445" i="15"/>
  <c r="S405" i="15"/>
  <c r="Q405" i="15"/>
  <c r="S17" i="15"/>
  <c r="T380" i="15"/>
  <c r="T478" i="15"/>
  <c r="T387" i="15"/>
  <c r="T384" i="15"/>
  <c r="T354" i="15"/>
  <c r="T357" i="15"/>
  <c r="T33" i="15"/>
  <c r="T212" i="15"/>
  <c r="T151" i="15"/>
  <c r="T97" i="15"/>
  <c r="T25" i="15"/>
  <c r="T367" i="15"/>
  <c r="T37" i="15"/>
  <c r="T17" i="15"/>
  <c r="T95" i="15"/>
  <c r="T300" i="15"/>
  <c r="T94" i="15"/>
  <c r="T275" i="15"/>
  <c r="T96" i="15"/>
  <c r="T89" i="15"/>
  <c r="T64" i="15"/>
  <c r="T65" i="15"/>
  <c r="T53" i="15"/>
  <c r="T363" i="15"/>
  <c r="T276" i="15"/>
  <c r="T49" i="15"/>
  <c r="T62" i="15"/>
  <c r="T57" i="15"/>
  <c r="T90" i="15"/>
  <c r="T60" i="15"/>
  <c r="T136" i="15"/>
  <c r="T475" i="15"/>
  <c r="T274" i="15"/>
  <c r="T497" i="15"/>
  <c r="T493" i="15"/>
  <c r="T119" i="15"/>
  <c r="T260" i="15"/>
  <c r="T103" i="15"/>
  <c r="T236" i="15"/>
  <c r="T120" i="15"/>
  <c r="T100" i="15"/>
  <c r="T168" i="15"/>
  <c r="T332" i="15"/>
  <c r="T123" i="15"/>
  <c r="S123" i="15"/>
  <c r="T107" i="15"/>
  <c r="T250" i="15"/>
  <c r="T18" i="15"/>
  <c r="T278" i="15"/>
  <c r="T165" i="15"/>
  <c r="T269" i="15"/>
  <c r="T180" i="15"/>
  <c r="T249" i="15"/>
  <c r="T46" i="15"/>
  <c r="T181" i="15"/>
  <c r="T87" i="15"/>
  <c r="T172" i="15"/>
  <c r="T264" i="15"/>
  <c r="T41" i="15"/>
  <c r="T63" i="15"/>
  <c r="T102" i="15"/>
  <c r="T141" i="15"/>
  <c r="T267" i="15"/>
  <c r="T258" i="15"/>
  <c r="T366" i="15"/>
  <c r="T173" i="15"/>
  <c r="T160" i="15"/>
  <c r="T262" i="15"/>
  <c r="T45" i="15"/>
  <c r="T179" i="15"/>
  <c r="T140" i="15"/>
  <c r="S140" i="15"/>
  <c r="T257" i="15"/>
  <c r="T231" i="15"/>
  <c r="T178" i="15"/>
  <c r="T235" i="15"/>
  <c r="T139" i="15"/>
  <c r="T301" i="15"/>
  <c r="T364" i="15"/>
  <c r="T176" i="15"/>
  <c r="T277" i="15"/>
  <c r="T40" i="15"/>
  <c r="T122" i="15"/>
  <c r="T335" i="15"/>
  <c r="R435" i="15"/>
  <c r="T435" i="15" s="1"/>
  <c r="T303" i="15"/>
  <c r="T476" i="15"/>
  <c r="T396" i="15"/>
  <c r="T61" i="15"/>
  <c r="T121" i="15"/>
  <c r="T167" i="15"/>
  <c r="T162" i="15"/>
  <c r="T106" i="15"/>
  <c r="T302" i="15"/>
  <c r="T213" i="15"/>
  <c r="T79" i="15"/>
  <c r="T175" i="15"/>
  <c r="T77" i="15"/>
  <c r="T98" i="15"/>
  <c r="T52" i="15"/>
  <c r="T226" i="15"/>
  <c r="T14" i="15"/>
  <c r="T307" i="15"/>
  <c r="T113" i="15"/>
  <c r="S113" i="15"/>
  <c r="T164" i="15"/>
  <c r="T316" i="15"/>
  <c r="T230" i="15"/>
  <c r="T75" i="15"/>
  <c r="T125" i="15"/>
  <c r="T361" i="15"/>
  <c r="R433" i="15"/>
  <c r="T433" i="15" s="1"/>
  <c r="R420" i="15"/>
  <c r="T420" i="15" s="1"/>
  <c r="R416" i="15"/>
  <c r="T416" i="15" s="1"/>
  <c r="R427" i="15"/>
  <c r="T427" i="15" s="1"/>
  <c r="S427" i="15"/>
  <c r="R434" i="15"/>
  <c r="T434" i="15" s="1"/>
  <c r="R426" i="15"/>
  <c r="T426" i="15" s="1"/>
  <c r="R418" i="15"/>
  <c r="T418" i="15" s="1"/>
  <c r="T138" i="15"/>
  <c r="T340" i="15"/>
  <c r="T324" i="15"/>
  <c r="T337" i="15"/>
  <c r="T401" i="15"/>
  <c r="T359" i="15"/>
  <c r="T323" i="15"/>
  <c r="T32" i="15"/>
  <c r="T34" i="15"/>
  <c r="T15" i="15"/>
  <c r="T22" i="15"/>
  <c r="T29" i="15"/>
  <c r="T228" i="15"/>
  <c r="T479" i="15"/>
  <c r="T393" i="15"/>
  <c r="T358" i="15"/>
  <c r="T229" i="15"/>
  <c r="S229" i="15"/>
  <c r="T129" i="15"/>
  <c r="T480" i="15"/>
  <c r="T143" i="15"/>
  <c r="T24" i="15"/>
  <c r="T322" i="15"/>
  <c r="T265" i="15"/>
  <c r="T233" i="15"/>
  <c r="T38" i="15"/>
  <c r="T394" i="15"/>
  <c r="T485" i="15"/>
  <c r="T397" i="15"/>
  <c r="T271" i="15"/>
  <c r="T270" i="15"/>
  <c r="S270" i="15"/>
  <c r="T55" i="15"/>
  <c r="T292" i="15"/>
  <c r="R444" i="15"/>
  <c r="T444" i="15" s="1"/>
  <c r="T321" i="15"/>
  <c r="T47" i="15"/>
  <c r="T382" i="15"/>
  <c r="T114" i="15"/>
  <c r="T54" i="15"/>
  <c r="T26" i="15"/>
  <c r="T170" i="15"/>
  <c r="T458" i="15"/>
  <c r="T471" i="15"/>
  <c r="T82" i="15"/>
  <c r="T474" i="15"/>
  <c r="T263" i="15"/>
  <c r="T368" i="15"/>
  <c r="T50" i="15"/>
  <c r="T273" i="15"/>
  <c r="T59" i="15"/>
  <c r="T48" i="15"/>
  <c r="T19" i="15"/>
  <c r="T463" i="15"/>
  <c r="T105" i="15"/>
  <c r="T166" i="15"/>
  <c r="R429" i="15"/>
  <c r="T429" i="15" s="1"/>
  <c r="T71" i="15"/>
  <c r="S71" i="15"/>
  <c r="T134" i="15"/>
  <c r="T161" i="15"/>
  <c r="T144" i="15"/>
  <c r="T248" i="15"/>
  <c r="T391" i="15"/>
  <c r="T461" i="15"/>
  <c r="R412" i="15"/>
  <c r="R413" i="15"/>
  <c r="T413" i="15" s="1"/>
  <c r="R415" i="15"/>
  <c r="T415" i="15" s="1"/>
  <c r="T279" i="15"/>
  <c r="T296" i="15"/>
  <c r="T92" i="15"/>
  <c r="T392" i="15"/>
  <c r="T336" i="15"/>
  <c r="S336" i="15"/>
  <c r="T484" i="15"/>
  <c r="T177" i="15"/>
  <c r="T477" i="15"/>
  <c r="T81" i="15"/>
  <c r="T390" i="15"/>
  <c r="T247" i="15"/>
  <c r="T252" i="15"/>
  <c r="R414" i="15"/>
  <c r="T414" i="15" s="1"/>
  <c r="T389" i="15"/>
  <c r="T67" i="15"/>
  <c r="T404" i="15"/>
  <c r="R445" i="15"/>
  <c r="T445" i="15" s="1"/>
  <c r="T326" i="15"/>
  <c r="T398" i="15"/>
  <c r="T313" i="15"/>
  <c r="T72" i="15"/>
  <c r="T266" i="15"/>
  <c r="T85" i="15"/>
  <c r="T225" i="15"/>
  <c r="T319" i="15"/>
  <c r="T314" i="15"/>
  <c r="T496" i="15"/>
  <c r="R443" i="15"/>
  <c r="T443" i="15" s="1"/>
  <c r="T223" i="15"/>
  <c r="S223" i="15"/>
  <c r="T88" i="15"/>
  <c r="S88" i="15"/>
  <c r="T329" i="15"/>
  <c r="T36" i="15"/>
  <c r="T86" i="15"/>
  <c r="T232" i="15"/>
  <c r="T80" i="15"/>
  <c r="T353" i="15"/>
  <c r="S353" i="15"/>
  <c r="T298" i="15"/>
  <c r="T78" i="15"/>
  <c r="T137" i="15"/>
  <c r="T388" i="15"/>
  <c r="T259" i="15"/>
  <c r="T465" i="15"/>
  <c r="T93" i="15"/>
  <c r="T35" i="15"/>
  <c r="T268" i="15"/>
  <c r="S268" i="15"/>
  <c r="T101" i="15"/>
  <c r="T352" i="15"/>
  <c r="T28" i="15"/>
  <c r="R421" i="15"/>
  <c r="T421" i="15" s="1"/>
  <c r="R432" i="15"/>
  <c r="T432" i="15" s="1"/>
  <c r="R428" i="15"/>
  <c r="T428" i="15" s="1"/>
  <c r="T163" i="15"/>
  <c r="T299" i="15"/>
  <c r="S299" i="15"/>
  <c r="T42" i="15"/>
  <c r="T135" i="15"/>
  <c r="T255" i="15"/>
  <c r="T297" i="15"/>
  <c r="T495" i="15"/>
  <c r="T84" i="15"/>
  <c r="T272" i="15"/>
  <c r="S66" i="15"/>
  <c r="S446" i="15" l="1"/>
  <c r="Q446" i="15"/>
  <c r="R446" i="15"/>
  <c r="T365" i="15"/>
  <c r="T494" i="15"/>
  <c r="T498" i="15" s="1"/>
  <c r="R498" i="15"/>
  <c r="Q498" i="15"/>
  <c r="T457" i="15"/>
  <c r="T412" i="15"/>
  <c r="T446" i="15" s="1"/>
  <c r="T13" i="15"/>
  <c r="T66" i="15"/>
  <c r="R501" i="15" l="1"/>
  <c r="L108" i="15"/>
  <c r="Q108" i="15" s="1"/>
  <c r="L459" i="15"/>
  <c r="L142" i="15"/>
  <c r="Q142" i="15" s="1"/>
  <c r="L472" i="15"/>
  <c r="L227" i="15"/>
  <c r="L20" i="15"/>
  <c r="L133" i="15"/>
  <c r="Q133" i="15" s="1"/>
  <c r="L91" i="15"/>
  <c r="Q91" i="15" s="1"/>
  <c r="L39" i="15"/>
  <c r="Q39" i="15" s="1"/>
  <c r="L486" i="15" l="1"/>
  <c r="Q227" i="15"/>
  <c r="L406" i="15"/>
  <c r="L501" i="15" s="1"/>
  <c r="Q472" i="15"/>
  <c r="Q459" i="15"/>
  <c r="Q20" i="15"/>
  <c r="S91" i="15"/>
  <c r="S133" i="15"/>
  <c r="S227" i="15"/>
  <c r="S142" i="15"/>
  <c r="S108" i="15"/>
  <c r="S39" i="15"/>
  <c r="S459" i="15"/>
  <c r="S20" i="15"/>
  <c r="T227" i="15"/>
  <c r="T142" i="15"/>
  <c r="T91" i="15"/>
  <c r="T133" i="15"/>
  <c r="T108" i="15"/>
  <c r="S472" i="15"/>
  <c r="Q406" i="15" l="1"/>
  <c r="Q486" i="15"/>
  <c r="S486" i="15"/>
  <c r="S406" i="15"/>
  <c r="S501" i="15" s="1"/>
  <c r="T459" i="15"/>
  <c r="T39" i="15"/>
  <c r="T20" i="15"/>
  <c r="T472" i="15"/>
  <c r="Q501" i="15" l="1"/>
  <c r="T406" i="15"/>
  <c r="T486" i="15"/>
  <c r="T501" i="15" l="1"/>
</calcChain>
</file>

<file path=xl/sharedStrings.xml><?xml version="1.0" encoding="utf-8"?>
<sst xmlns="http://schemas.openxmlformats.org/spreadsheetml/2006/main" count="2837" uniqueCount="1109">
  <si>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</si>
  <si>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</si>
  <si>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</si>
  <si>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</si>
  <si>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</si>
  <si>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</si>
  <si>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</si>
  <si>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</si>
  <si>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</si>
  <si>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</si>
  <si>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</si>
  <si>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</si>
  <si>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</si>
  <si>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</si>
  <si>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</si>
  <si>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</si>
  <si>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</si>
  <si>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</si>
  <si>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</si>
  <si>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</si>
  <si>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</si>
  <si>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</si>
  <si>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</si>
  <si>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</si>
  <si>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</si>
  <si>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>ANA GILDA</t>
  </si>
  <si>
    <t>AUXILIAR DE RENOVACIONES Y  MO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</si>
  <si>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</si>
  <si>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</si>
  <si>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</si>
  <si>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</si>
  <si>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</si>
  <si>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</si>
  <si>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</si>
  <si>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</si>
  <si>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</si>
  <si>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</si>
  <si>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</si>
  <si>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</si>
  <si>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</si>
  <si>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</si>
  <si>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</si>
  <si>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</si>
  <si>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</si>
  <si>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</si>
  <si>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</si>
  <si>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 xml:space="preserve">DIANA JOJANNY </t>
  </si>
  <si>
    <t>CORDERO MARTINEZ</t>
  </si>
  <si>
    <t>CONSULTORIA JURIDICA</t>
  </si>
  <si>
    <t>ENCARGADA DE APELACIONES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</si>
  <si>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</si>
  <si>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</si>
  <si>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</si>
  <si>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</si>
  <si>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</si>
  <si>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</si>
  <si>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>SUBCONTADORA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</si>
  <si>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</si>
  <si>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</si>
  <si>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</si>
  <si>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</si>
  <si>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</si>
  <si>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</si>
  <si>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</si>
  <si>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>REPRESENTANTE DE SERV. AL CLIE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</si>
  <si>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</si>
  <si>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</si>
  <si>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</si>
  <si>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</si>
  <si>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</si>
  <si>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</si>
  <si>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</si>
  <si>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</si>
  <si>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 xml:space="preserve">HUGO JOSE </t>
  </si>
  <si>
    <t>RODRIGUEZ RODRIGUEZ</t>
  </si>
  <si>
    <t>SERVICIOS GENERALES (SECC)</t>
  </si>
  <si>
    <t>AUXILIAR DE MANTENIMIENTO</t>
  </si>
  <si>
    <t xml:space="preserve">ISABEL </t>
  </si>
  <si>
    <t>HERNANDEZ FRIAS</t>
  </si>
  <si>
    <t xml:space="preserve">JOANN </t>
  </si>
  <si>
    <t>GUILIANI LUGO</t>
  </si>
  <si>
    <t>GESTION DE LA CALIDAD</t>
  </si>
  <si>
    <t>AUXILIAR 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</si>
  <si>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</si>
  <si>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</si>
  <si>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</si>
  <si>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</si>
  <si>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</si>
  <si>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</si>
  <si>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</si>
  <si>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</si>
  <si>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>LORITZA</t>
  </si>
  <si>
    <t xml:space="preserve"> LUGO FERNANDEZ</t>
  </si>
  <si>
    <t xml:space="preserve">MARIA ELENA </t>
  </si>
  <si>
    <t>PEREZ BELTRE</t>
  </si>
  <si>
    <t>RESPONSABLE DE RENOVACIONES Y</t>
  </si>
  <si>
    <t xml:space="preserve">MARIA FELICIA </t>
  </si>
  <si>
    <t>DIAZ MALDONADO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</si>
  <si>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</si>
  <si>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</si>
  <si>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</si>
  <si>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</si>
  <si>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</si>
  <si>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MAYRA ALTAGRACIA </t>
  </si>
  <si>
    <t>TAVERAS VARGAS</t>
  </si>
  <si>
    <t>ENTREGA</t>
  </si>
  <si>
    <t>COORDINADORA  SECC. ENTREGA</t>
  </si>
  <si>
    <t xml:space="preserve">MAIRA ALTAGRACIA </t>
  </si>
  <si>
    <t>CONTRERAS</t>
  </si>
  <si>
    <t xml:space="preserve">MERCEDES YVELISE </t>
  </si>
  <si>
    <t>MINIER TAVARES</t>
  </si>
  <si>
    <t>FINANCIERO (DIV)</t>
  </si>
  <si>
    <t>AUXILIAR DE CONTABILIDAD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</si>
  <si>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</si>
  <si>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</si>
  <si>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</si>
  <si>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</si>
  <si>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</si>
  <si>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</si>
  <si>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</si>
  <si>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</si>
  <si>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</si>
  <si>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</si>
  <si>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</si>
  <si>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</si>
  <si>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</si>
  <si>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</si>
  <si>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</si>
  <si>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</si>
  <si>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</si>
  <si>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</si>
  <si>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</si>
  <si>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</si>
  <si>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</si>
  <si>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</si>
  <si>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</si>
  <si>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</si>
  <si>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</si>
  <si>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</si>
  <si>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</si>
  <si>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</si>
  <si>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</si>
  <si>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</si>
  <si>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</si>
  <si>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</si>
  <si>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</si>
  <si>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</si>
  <si>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</si>
  <si>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</si>
  <si>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</si>
  <si>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</si>
  <si>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</si>
  <si>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</si>
  <si>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</si>
  <si>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</si>
  <si>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</si>
  <si>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</si>
  <si>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</si>
  <si>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</si>
  <si>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</si>
  <si>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</si>
  <si>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</si>
  <si>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</si>
  <si>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</si>
  <si>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</si>
  <si>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</si>
  <si>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</si>
  <si>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</si>
  <si>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</si>
  <si>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</si>
  <si>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</si>
  <si>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</si>
  <si>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</si>
  <si>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</si>
  <si>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</si>
  <si>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</si>
  <si>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</si>
  <si>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</si>
  <si>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</si>
  <si>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</si>
  <si>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</si>
  <si>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</si>
  <si>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</si>
  <si>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</si>
  <si>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</si>
  <si>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</si>
  <si>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</si>
  <si>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</si>
  <si>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</si>
  <si>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</si>
  <si>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</si>
  <si>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 xml:space="preserve">ORIETTA ALTAGRACIA </t>
  </si>
  <si>
    <t>ESPAILLAT LOVERA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</si>
  <si>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</si>
  <si>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</si>
  <si>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</si>
  <si>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</si>
  <si>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</si>
  <si>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</si>
  <si>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</si>
  <si>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</si>
  <si>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</si>
  <si>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</si>
  <si>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</si>
  <si>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</si>
  <si>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</si>
  <si>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</si>
  <si>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</si>
  <si>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</si>
  <si>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</si>
  <si>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</si>
  <si>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</si>
  <si>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</si>
  <si>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</si>
  <si>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</si>
  <si>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</si>
  <si>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</si>
  <si>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</si>
  <si>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</si>
  <si>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</si>
  <si>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</si>
  <si>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</si>
  <si>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</si>
  <si>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</si>
  <si>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</si>
  <si>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</si>
  <si>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</si>
  <si>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</si>
  <si>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</si>
  <si>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</si>
  <si>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</si>
  <si>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AUXILIAR DE COMUNICACIONES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</si>
  <si>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</si>
  <si>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</si>
  <si>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</si>
  <si>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</si>
  <si>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</si>
  <si>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</si>
  <si>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</si>
  <si>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</si>
  <si>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</si>
  <si>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</si>
  <si>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</si>
  <si>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</si>
  <si>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</si>
  <si>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</si>
  <si>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</si>
  <si>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</si>
  <si>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</si>
  <si>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</si>
  <si>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</si>
  <si>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</si>
  <si>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</si>
  <si>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</si>
  <si>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</si>
  <si>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</si>
  <si>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</si>
  <si>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 xml:space="preserve">ISIDORA </t>
  </si>
  <si>
    <t>MENDEZ FELIZ</t>
  </si>
  <si>
    <t xml:space="preserve">JEISA ILYN </t>
  </si>
  <si>
    <t>PAREDES MARTINEZ</t>
  </si>
  <si>
    <t>ENCARGADA ADMINISTRATIVA</t>
  </si>
  <si>
    <t xml:space="preserve">SARAH LEONOR </t>
  </si>
  <si>
    <t>DE LA ROSA REYES</t>
  </si>
  <si>
    <t>AYUDANTE DE MANTENIMIENTO</t>
  </si>
  <si>
    <t>VIRGEN EUSEBIA</t>
  </si>
  <si>
    <t>TESORERIA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</si>
  <si>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</si>
  <si>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</si>
  <si>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</si>
  <si>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</si>
  <si>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</si>
  <si>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</si>
  <si>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</si>
  <si>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</si>
  <si>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</si>
  <si>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</si>
  <si>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</si>
  <si>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</si>
  <si>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</si>
  <si>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</si>
  <si>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</si>
  <si>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</si>
  <si>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</si>
  <si>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</si>
  <si>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</si>
  <si>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</si>
  <si>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</si>
  <si>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</si>
  <si>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</si>
  <si>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</si>
  <si>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</si>
  <si>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</si>
  <si>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</si>
  <si>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 xml:space="preserve">MANUEL EMILIO </t>
  </si>
  <si>
    <t>LOZANO MERAN</t>
  </si>
  <si>
    <t xml:space="preserve">VANTROI </t>
  </si>
  <si>
    <t>PIMENTEL PUELLO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</si>
  <si>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</si>
  <si>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</si>
  <si>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</si>
  <si>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</si>
  <si>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</si>
  <si>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</si>
  <si>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>AUXILIAR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</si>
  <si>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</si>
  <si>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</si>
  <si>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</si>
  <si>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</si>
  <si>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</si>
  <si>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</si>
  <si>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</si>
  <si>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</si>
  <si>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</si>
  <si>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</si>
  <si>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</si>
  <si>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</si>
  <si>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</si>
  <si>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</si>
  <si>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</si>
  <si>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</si>
  <si>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</si>
  <si>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</si>
  <si>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</si>
  <si>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</si>
  <si>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</si>
  <si>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</si>
  <si>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</si>
  <si>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</si>
  <si>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</si>
  <si>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</si>
  <si>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</si>
  <si>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</si>
  <si>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</si>
  <si>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</si>
  <si>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</si>
  <si>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CASILDA </t>
  </si>
  <si>
    <t>RAMIREZ RODRIGUEZ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</si>
  <si>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</si>
  <si>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</si>
  <si>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</si>
  <si>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</si>
  <si>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</si>
  <si>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</si>
  <si>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</si>
  <si>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</si>
  <si>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</si>
  <si>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</si>
  <si>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</si>
  <si>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</si>
  <si>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</si>
  <si>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</si>
  <si>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</si>
  <si>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</si>
  <si>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</si>
  <si>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</si>
  <si>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</si>
  <si>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</si>
  <si>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</si>
  <si>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</si>
  <si>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</si>
  <si>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</si>
  <si>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</si>
  <si>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</si>
  <si>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</si>
  <si>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</si>
  <si>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</si>
  <si>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</si>
  <si>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</si>
  <si>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</si>
  <si>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</si>
  <si>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 xml:space="preserve">VICTOR VEYRON </t>
  </si>
  <si>
    <t>DIAZ MONTAS</t>
  </si>
  <si>
    <t>CALL CENTER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</si>
  <si>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</si>
  <si>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</si>
  <si>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</si>
  <si>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</si>
  <si>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</si>
  <si>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</si>
  <si>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</si>
  <si>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</si>
  <si>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</si>
  <si>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</si>
  <si>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</si>
  <si>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</si>
  <si>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</si>
  <si>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</si>
  <si>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</si>
  <si>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</si>
  <si>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</si>
  <si>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</si>
  <si>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</si>
  <si>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</si>
  <si>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</si>
  <si>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</si>
  <si>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</si>
  <si>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</si>
  <si>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</si>
  <si>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</si>
  <si>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</si>
  <si>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</si>
  <si>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</si>
  <si>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</si>
  <si>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</si>
  <si>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</si>
  <si>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</si>
  <si>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</si>
  <si>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</si>
  <si>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</si>
  <si>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</si>
  <si>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</si>
  <si>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</si>
  <si>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</si>
  <si>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</si>
  <si>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</si>
  <si>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</si>
  <si>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</si>
  <si>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>MARIANELA</t>
  </si>
  <si>
    <t>ROSA LILIBEL</t>
  </si>
  <si>
    <t>TAVERAS PEÑA</t>
  </si>
  <si>
    <t xml:space="preserve">INMACULADA </t>
  </si>
  <si>
    <t>GONZALEZ BORT</t>
  </si>
  <si>
    <t>COORDINADORA TECNICA RII</t>
  </si>
  <si>
    <t xml:space="preserve">CLARIBEL </t>
  </si>
  <si>
    <t>ALVAREZ AGUILERA</t>
  </si>
  <si>
    <t>CHAVELY MERCEDES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</si>
  <si>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</si>
  <si>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</si>
  <si>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</si>
  <si>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</si>
  <si>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</si>
  <si>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</si>
  <si>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</si>
  <si>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</si>
  <si>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</si>
  <si>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</si>
  <si>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</si>
  <si>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</si>
  <si>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</si>
  <si>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</si>
  <si>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</si>
  <si>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</si>
  <si>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</si>
  <si>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>AUXILIAR DE CONTROL INTERNO</t>
  </si>
  <si>
    <t xml:space="preserve">NORKELLY </t>
  </si>
  <si>
    <t>CONSTANZA REYES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</si>
  <si>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</si>
  <si>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</si>
  <si>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</si>
  <si>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</si>
  <si>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</si>
  <si>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</si>
  <si>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</si>
  <si>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</si>
  <si>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</si>
  <si>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</si>
  <si>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</si>
  <si>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</si>
  <si>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</si>
  <si>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</si>
  <si>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</si>
  <si>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SERGIO MIGUEL </t>
  </si>
  <si>
    <t>SANCHEZ PAREDES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</si>
  <si>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</si>
  <si>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</si>
  <si>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</si>
  <si>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</si>
  <si>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</si>
  <si>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</si>
  <si>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</si>
  <si>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</si>
  <si>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</si>
  <si>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LEONELA ORFELINA </t>
  </si>
  <si>
    <t>LUCIANO ACOSTA</t>
  </si>
  <si>
    <t xml:space="preserve">MELISSA </t>
  </si>
  <si>
    <t>DE LOS SANTOS PARRA</t>
  </si>
  <si>
    <t xml:space="preserve">CARMEN </t>
  </si>
  <si>
    <t>UREÑA FIGUEROA</t>
  </si>
  <si>
    <t xml:space="preserve">YUDITH MARIA </t>
  </si>
  <si>
    <t>SUERO</t>
  </si>
  <si>
    <t xml:space="preserve">YVAN MANUEL </t>
  </si>
  <si>
    <t>NANITA BEATO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</si>
  <si>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</si>
  <si>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</si>
  <si>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</si>
  <si>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</si>
  <si>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</si>
  <si>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</si>
  <si>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</si>
  <si>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</si>
  <si>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</si>
  <si>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</si>
  <si>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RANDOLF ANTONIO </t>
  </si>
  <si>
    <t>GARCIA PEREZ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</si>
  <si>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</si>
  <si>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</si>
  <si>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</si>
  <si>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</si>
  <si>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</si>
  <si>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</si>
  <si>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</si>
  <si>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</si>
  <si>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</si>
  <si>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</si>
  <si>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</si>
  <si>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</si>
  <si>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</si>
  <si>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</si>
  <si>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</si>
  <si>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</si>
  <si>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</si>
  <si>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</si>
  <si>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</si>
  <si>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</si>
  <si>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</si>
  <si>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</si>
  <si>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</si>
  <si>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</si>
  <si>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</si>
  <si>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</si>
  <si>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</si>
  <si>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</si>
  <si>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</si>
  <si>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>REPRESENTANTE DEL CALL CENTER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</si>
  <si>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</si>
  <si>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</si>
  <si>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</si>
  <si>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</si>
  <si>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</si>
  <si>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</si>
  <si>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</si>
  <si>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</si>
  <si>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</si>
  <si>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</si>
  <si>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</si>
  <si>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</si>
  <si>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AINED DORISEL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</si>
  <si>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</si>
  <si>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</si>
  <si>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</si>
  <si>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</si>
  <si>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</si>
  <si>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</si>
  <si>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</si>
  <si>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</si>
  <si>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</si>
  <si>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REPRESENTANTE DE CALL CENTER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</si>
  <si>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</si>
  <si>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</si>
  <si>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</si>
  <si>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</si>
  <si>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</si>
  <si>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</si>
  <si>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</si>
  <si>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</si>
  <si>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</si>
  <si>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</si>
  <si>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</si>
  <si>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</si>
  <si>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</si>
  <si>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</si>
  <si>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</si>
  <si>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</si>
  <si>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ROSA VIRGINIA</t>
  </si>
  <si>
    <t>LUCIA ALTAGRACIA</t>
  </si>
  <si>
    <t>STERLING MARTINEZ</t>
  </si>
  <si>
    <t>AUXILIAR ADMINISTRATIVO II</t>
  </si>
  <si>
    <t>AUXILIAR DE REV. Y FORM.</t>
  </si>
  <si>
    <t>REV.YFORMALIZACION DE NOMBRES COM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</si>
  <si>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</si>
  <si>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</si>
  <si>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</si>
  <si>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</si>
  <si>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</si>
  <si>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</si>
  <si>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</si>
  <si>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</si>
  <si>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</si>
  <si>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</si>
  <si>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</si>
  <si>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</si>
  <si>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</si>
  <si>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</si>
  <si>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ROSARIO DE CORPORAN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</si>
  <si>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</si>
  <si>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</si>
  <si>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</si>
  <si>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</si>
  <si>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</si>
  <si>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</si>
  <si>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</si>
  <si>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</si>
  <si>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</si>
  <si>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FELIX PICHARDO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</si>
  <si>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</si>
  <si>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</si>
  <si>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</si>
  <si>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</si>
  <si>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</si>
  <si>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</si>
  <si>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</si>
  <si>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SECCION DE ENTREGA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</si>
  <si>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</si>
  <si>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</si>
  <si>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</si>
  <si>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</si>
  <si>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</si>
  <si>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</si>
  <si>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</si>
  <si>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</si>
  <si>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</si>
  <si>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</si>
  <si>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</si>
  <si>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</si>
  <si>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</si>
  <si>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</si>
  <si>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</si>
  <si>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</si>
  <si>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</si>
  <si>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</si>
  <si>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TORRES LIRANZO</t>
  </si>
  <si>
    <t>GINA MARIA</t>
  </si>
  <si>
    <t>DICKSON TRAVERSO</t>
  </si>
  <si>
    <t>SHIRA IVANNA</t>
  </si>
  <si>
    <t>LUGO TAVERAS</t>
  </si>
  <si>
    <t>KATIA GABRIELA</t>
  </si>
  <si>
    <t>VILLA PEÑA</t>
  </si>
  <si>
    <t>JENNIFFER</t>
  </si>
  <si>
    <t>MARQUEZ CASTRO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</si>
  <si>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</si>
  <si>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</si>
  <si>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</si>
  <si>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</si>
  <si>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</si>
  <si>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</si>
  <si>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</si>
  <si>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</si>
  <si>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</si>
  <si>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</si>
  <si>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</si>
  <si>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</si>
  <si>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</si>
  <si>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ORTEGA ROSARIO</t>
  </si>
  <si>
    <t>DE LOS SANTOS MELE</t>
  </si>
  <si>
    <t>BURGOS DIAZ</t>
  </si>
  <si>
    <t>CUELLO SANTIAGO</t>
  </si>
  <si>
    <t>ABREU MADRIGAL</t>
  </si>
  <si>
    <t>SURIEL MEDINA</t>
  </si>
  <si>
    <t>TRINIDAD RAMIREZ</t>
  </si>
  <si>
    <t>LOVERA VASQUEZ</t>
  </si>
  <si>
    <t>RODRIGUEZ TAVAREZ</t>
  </si>
  <si>
    <t>SANTANA DISLA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</si>
  <si>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</si>
  <si>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</si>
  <si>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</si>
  <si>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</si>
  <si>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</si>
  <si>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</si>
  <si>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</si>
  <si>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</si>
  <si>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</si>
  <si>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DOMÍNGUEZ </t>
  </si>
  <si>
    <t xml:space="preserve">LUISA ARELIS </t>
  </si>
  <si>
    <t>CASTILLO  BAUTISTA DE ES</t>
  </si>
  <si>
    <t>PERELLO ACOSTA</t>
  </si>
  <si>
    <t>JOSELIN</t>
  </si>
  <si>
    <t>NUÑEZ MARTINEZ</t>
  </si>
  <si>
    <t>PAOLA MICHEL</t>
  </si>
  <si>
    <t>CAMACHO BELTRE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</si>
  <si>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</si>
  <si>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</si>
  <si>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</si>
  <si>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</si>
  <si>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</si>
  <si>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</si>
  <si>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</si>
  <si>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</si>
  <si>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</si>
  <si>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</si>
  <si>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</si>
  <si>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</si>
  <si>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</si>
  <si>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</si>
  <si>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</si>
  <si>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</si>
  <si>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</si>
  <si>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</si>
  <si>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</si>
  <si>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</si>
  <si>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</si>
  <si>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</si>
  <si>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</si>
  <si>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</si>
  <si>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</si>
  <si>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</si>
  <si>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</si>
  <si>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</si>
  <si>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</si>
  <si>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</si>
  <si>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</si>
  <si>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LAVADOR DE VEHICULOS</t>
  </si>
  <si>
    <t>CONSERJE</t>
  </si>
  <si>
    <t xml:space="preserve">NOMINA PERSONAL FIJO </t>
  </si>
  <si>
    <t>Oficina Nacional de la Propiedad Industrial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</si>
  <si>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</si>
  <si>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</si>
  <si>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</si>
  <si>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</si>
  <si>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</si>
  <si>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</si>
  <si>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</si>
  <si>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</si>
  <si>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</si>
  <si>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ISAURA</t>
  </si>
  <si>
    <t>RAMOS SURIEL</t>
  </si>
  <si>
    <t>PEREZ VALDEZ</t>
  </si>
  <si>
    <t>YUDY MERCEDES</t>
  </si>
  <si>
    <t>AQUINO ALVAREZ</t>
  </si>
  <si>
    <t>TECNICO DE CONTABILIDAD</t>
  </si>
  <si>
    <t>JENNIFER LUISARY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</si>
  <si>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</si>
  <si>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</si>
  <si>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</si>
  <si>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</si>
  <si>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</si>
  <si>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</si>
  <si>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</si>
  <si>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GEORGINA ESPERANZA</t>
  </si>
  <si>
    <t>CASILLA REYNOSO DE FELIX</t>
  </si>
  <si>
    <t>CINTHIA MABEL</t>
  </si>
  <si>
    <t>MOREL PAULINO</t>
  </si>
  <si>
    <t>MIGUEL ANGEL</t>
  </si>
  <si>
    <t>COPLIN BARET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</si>
  <si>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</si>
  <si>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</si>
  <si>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</si>
  <si>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</si>
  <si>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</si>
  <si>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</si>
  <si>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</si>
  <si>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</si>
  <si>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</si>
  <si>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</si>
  <si>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</si>
  <si>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</si>
  <si>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</si>
  <si>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</si>
  <si>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</si>
  <si>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</si>
  <si>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</si>
  <si>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</si>
  <si>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BRIOSO ANDUJAR</t>
  </si>
  <si>
    <t>AUXILIAR ADMINISTRAIVO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</si>
  <si>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</si>
  <si>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</si>
  <si>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</si>
  <si>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</si>
  <si>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</si>
  <si>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</si>
  <si>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</si>
  <si>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</si>
  <si>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</si>
  <si>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</si>
  <si>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</si>
  <si>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</si>
  <si>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</si>
  <si>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</si>
  <si>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</si>
  <si>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</si>
  <si>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</si>
  <si>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</si>
  <si>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</si>
  <si>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</si>
  <si>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</si>
  <si>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</si>
  <si>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</si>
  <si>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</si>
  <si>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</si>
  <si>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</si>
  <si>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PEDRO RAUL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</si>
  <si>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</si>
  <si>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</si>
  <si>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</si>
  <si>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</si>
  <si>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</si>
  <si>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</si>
  <si>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</si>
  <si>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</si>
  <si>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</si>
  <si>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</si>
  <si>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</si>
  <si>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</si>
  <si>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</si>
  <si>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</si>
  <si>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</si>
  <si>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</si>
  <si>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</si>
  <si>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VHIARLY JOSE</t>
  </si>
  <si>
    <t>TAVARES MARTE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</si>
  <si>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</si>
  <si>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</si>
  <si>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</si>
  <si>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</si>
  <si>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</si>
  <si>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</si>
  <si>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</si>
  <si>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AUXILIAR ADIMINISTRATIVO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</si>
  <si>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</si>
  <si>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</si>
  <si>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</si>
  <si>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</si>
  <si>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</si>
  <si>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</si>
  <si>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</si>
  <si>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</si>
  <si>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</si>
  <si>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</si>
  <si>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</si>
  <si>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</si>
  <si>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</si>
  <si>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</si>
  <si>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</si>
  <si>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</si>
  <si>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</si>
  <si>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</si>
  <si>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</si>
  <si>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</si>
  <si>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</si>
  <si>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</si>
  <si>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</si>
  <si>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</si>
  <si>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</si>
  <si>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</si>
  <si>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</si>
  <si>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</si>
  <si>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</si>
  <si>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</si>
  <si>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</si>
  <si>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</si>
  <si>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</si>
  <si>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</si>
  <si>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ASISTENTE ADMINISTRATIVO</t>
  </si>
  <si>
    <t>WERDIN ANTONIO</t>
  </si>
  <si>
    <t>SANTANA CUEVAS</t>
  </si>
  <si>
    <t>JUAN MANUEL</t>
  </si>
  <si>
    <t>MOLINA MARTE</t>
  </si>
  <si>
    <t>IVELCA</t>
  </si>
  <si>
    <t>SANCHEZ RAMIREZ</t>
  </si>
  <si>
    <t xml:space="preserve">INDIANA </t>
  </si>
  <si>
    <t>DIAZ PERALTA</t>
  </si>
  <si>
    <t>CANDIDO RAFAEL</t>
  </si>
  <si>
    <t>MENA SALCEDO</t>
  </si>
  <si>
    <t xml:space="preserve">HECTOR </t>
  </si>
  <si>
    <t>YOVANNY ALEXANDER</t>
  </si>
  <si>
    <t>ESTEVEZ PORTE</t>
  </si>
  <si>
    <t>DALVIN</t>
  </si>
  <si>
    <t>REYES SANTANA</t>
  </si>
  <si>
    <t>DIAFREISY</t>
  </si>
  <si>
    <t>SANTOS OGANDO</t>
  </si>
  <si>
    <t>CARLOS LABERTO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</si>
  <si>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</si>
  <si>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</si>
  <si>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</si>
  <si>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</si>
  <si>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</si>
  <si>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</si>
  <si>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</si>
  <si>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</si>
  <si>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</si>
  <si>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NOEMI</t>
  </si>
  <si>
    <t>SOLANO COMPRES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</si>
  <si>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</si>
  <si>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</si>
  <si>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</si>
  <si>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</si>
  <si>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</si>
  <si>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</si>
  <si>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</si>
  <si>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</si>
  <si>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</si>
  <si>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</si>
  <si>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</si>
  <si>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</si>
  <si>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</si>
  <si>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</si>
  <si>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</si>
  <si>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</si>
  <si>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</si>
  <si>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</si>
  <si>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</si>
  <si>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</si>
  <si>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</si>
  <si>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</si>
  <si>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</si>
  <si>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</si>
  <si>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</si>
  <si>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</si>
  <si>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ESCARLEN ELIANA</t>
  </si>
  <si>
    <t>RODRIGUEZ MOREL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</si>
  <si>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</si>
  <si>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</si>
  <si>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</si>
  <si>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</si>
  <si>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</si>
  <si>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</si>
  <si>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</si>
  <si>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</si>
  <si>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</si>
  <si>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</si>
  <si>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</si>
  <si>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JIMENEZ MONTERO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</si>
  <si>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</si>
  <si>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</si>
  <si>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</si>
  <si>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</si>
  <si>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</si>
  <si>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</si>
  <si>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</si>
  <si>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</si>
  <si>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</si>
  <si>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</si>
  <si>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</si>
  <si>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</si>
  <si>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</si>
  <si>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</si>
  <si>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</si>
  <si>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</si>
  <si>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</si>
  <si>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</si>
  <si>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</si>
  <si>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</si>
  <si>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</si>
  <si>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RESPONSABLE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</si>
  <si>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</si>
  <si>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</si>
  <si>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</si>
  <si>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</si>
  <si>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</si>
  <si>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</si>
  <si>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MODULO SAN FRANCISCO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</si>
  <si>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</si>
  <si>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</si>
  <si>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</si>
  <si>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</si>
  <si>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</si>
  <si>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</si>
  <si>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ENCARGADA DE ALMACEN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</si>
  <si>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</si>
  <si>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</si>
  <si>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</si>
  <si>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</si>
  <si>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</si>
  <si>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</si>
  <si>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</si>
  <si>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</si>
  <si>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</si>
  <si>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</si>
  <si>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</si>
  <si>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</si>
  <si>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</si>
  <si>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</si>
  <si>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</si>
  <si>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REPRES. DE SERV. AL USUARIO</t>
  </si>
  <si>
    <t>JOHNNY</t>
  </si>
  <si>
    <t>SANCHEZ TEJEDA</t>
  </si>
  <si>
    <t>ANGEL JESUS AMPARO</t>
  </si>
  <si>
    <t>DE LA CRUZ</t>
  </si>
  <si>
    <t>YRMA RAMONA</t>
  </si>
  <si>
    <t>DIAZ INOA</t>
  </si>
  <si>
    <t>SOSA TORIBIO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</si>
  <si>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</si>
  <si>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</si>
  <si>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</si>
  <si>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</si>
  <si>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</si>
  <si>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</si>
  <si>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</si>
  <si>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</si>
  <si>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</si>
  <si>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</si>
  <si>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</si>
  <si>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</si>
  <si>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</si>
  <si>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</si>
  <si>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</si>
  <si>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</si>
  <si>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</si>
  <si>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</si>
  <si>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</si>
  <si>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</si>
  <si>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</si>
  <si>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</si>
  <si>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</si>
  <si>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</si>
  <si>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</si>
  <si>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</si>
  <si>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</si>
  <si>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</si>
  <si>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</si>
  <si>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</si>
  <si>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MIGUEL</t>
  </si>
  <si>
    <t>DE LOS SANTOS LIRIANO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</si>
  <si>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</si>
  <si>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</si>
  <si>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</si>
  <si>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</si>
  <si>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</si>
  <si>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</si>
  <si>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</si>
  <si>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</si>
  <si>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</si>
  <si>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</si>
  <si>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</si>
  <si>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</si>
  <si>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</si>
  <si>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</si>
  <si>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</si>
  <si>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</si>
  <si>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</si>
  <si>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</si>
  <si>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</si>
  <si>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</si>
  <si>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</si>
  <si>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</si>
  <si>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</si>
  <si>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</si>
  <si>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REPRESENTANTE DE SERV. AL USUARIO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</si>
  <si>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</si>
  <si>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</si>
  <si>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</si>
  <si>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</si>
  <si>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</si>
  <si>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</si>
  <si>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</si>
  <si>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</si>
  <si>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</si>
  <si>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</si>
  <si>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</si>
  <si>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</si>
  <si>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TECNOLOGIA DE LA INFORMACION Y COMUNICACIÓN</t>
  </si>
  <si>
    <t>ADMINISTRADOR DE RED</t>
  </si>
  <si>
    <t>ENC. NOMBRES COMERCIALES</t>
  </si>
  <si>
    <t>ENC. DIVISON DE MARCAS</t>
  </si>
  <si>
    <t>SEIJAS ROSA</t>
  </si>
  <si>
    <t>EDWARD DOMINGO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</si>
  <si>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</si>
  <si>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</si>
  <si>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</si>
  <si>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</si>
  <si>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</si>
  <si>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</si>
  <si>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</si>
  <si>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</si>
  <si>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</si>
  <si>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</si>
  <si>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ANGY</t>
  </si>
  <si>
    <t>PICHARDO GUILLEN</t>
  </si>
  <si>
    <t>MARCOS ANTONIO</t>
  </si>
  <si>
    <t>HERNANDEZ</t>
  </si>
  <si>
    <t>FRANCISCO JOSE</t>
  </si>
  <si>
    <t>TERRERO GALARZA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</si>
  <si>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</si>
  <si>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</si>
  <si>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</si>
  <si>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</si>
  <si>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</si>
  <si>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</si>
  <si>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</si>
  <si>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</si>
  <si>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</si>
  <si>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</si>
  <si>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</si>
  <si>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</si>
  <si>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</si>
  <si>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</si>
  <si>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MARTE NUÑEZ</t>
  </si>
  <si>
    <t>ALICIA</t>
  </si>
  <si>
    <t>GONZALEZ LOPEZ</t>
  </si>
  <si>
    <t>MOLINA LLUBERES</t>
  </si>
  <si>
    <t>IS/R              (Ley 11-92)     (1*)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</si>
  <si>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</si>
  <si>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</si>
  <si>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</si>
  <si>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</si>
  <si>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</si>
  <si>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AUXILIAR DE REVISION Y FORM. SIGNOS DISTINTIVOS</t>
  </si>
  <si>
    <t>CONFIANZA</t>
  </si>
  <si>
    <t>ENCARGADO TECNOLOGIA DE LA INFORMACION</t>
  </si>
  <si>
    <t>Correspondiente al mes de MARZO del año  2022</t>
  </si>
  <si>
    <t>SIGNOS DISTINTIIVOS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</si>
  <si>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</si>
  <si>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</si>
  <si>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</si>
  <si>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</si>
  <si>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</si>
  <si>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</si>
  <si>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REPRESENTANTE SERVICIO AL USUARIO</t>
  </si>
  <si>
    <t>YESENIA AMPARO</t>
  </si>
  <si>
    <t>OLIVER RAFAEL</t>
  </si>
  <si>
    <t>TIBURCIO ADAMES</t>
  </si>
  <si>
    <t xml:space="preserve">CHARLOT </t>
  </si>
  <si>
    <t>DIAZ HERNANDEZ</t>
  </si>
  <si>
    <t>REYMI DANIEL</t>
  </si>
  <si>
    <t>CARABALLO RAVELO</t>
  </si>
  <si>
    <t xml:space="preserve">AUXILIAR ADMINISTRATIVO </t>
  </si>
  <si>
    <t>CRISLEICA MARIA</t>
  </si>
  <si>
    <t>BELTRE FABIAN</t>
  </si>
  <si>
    <t>CRISTINO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</si>
</sst>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0" fillId="0" borderId="0" xfId="1" applyFont="1"/>
    <xf numFmtId="43" fontId="4" fillId="0" borderId="0" xfId="1" applyFont="1" applyAlignment="1">
      <alignment horizontal="left" vertical="distributed"/>
    </xf>
    <xf numFmtId="0" fontId="6" fillId="2" borderId="0" xfId="0" applyFont="1" applyFill="1"/>
    <xf numFmtId="0" fontId="0" fillId="2" borderId="0" xfId="0" applyFill="1"/>
    <xf numFmtId="0" fontId="6" fillId="6" borderId="0" xfId="0" applyFont="1" applyFill="1"/>
    <xf numFmtId="0" fontId="0" fillId="0" borderId="0" xfId="0" applyAlignment="1">
      <alignment horizontal="center"/>
    </xf>
    <xf numFmtId="43" fontId="1" fillId="0" borderId="0" xfId="1" applyFont="1" applyBorder="1" applyAlignment="1">
      <alignment horizontal="left" vertical="distributed"/>
    </xf>
    <xf numFmtId="0" fontId="6" fillId="5" borderId="0" xfId="0" applyFont="1" applyFill="1"/>
    <xf numFmtId="43" fontId="4" fillId="0" borderId="0" xfId="1" applyFont="1" applyBorder="1" applyAlignment="1">
      <alignment horizontal="center" vertical="distributed"/>
    </xf>
    <xf numFmtId="43" fontId="4" fillId="0" borderId="0" xfId="1" applyFont="1" applyBorder="1" applyAlignment="1">
      <alignment horizontal="left" vertical="distributed"/>
    </xf>
    <xf numFmtId="43" fontId="4" fillId="2" borderId="0" xfId="1" applyFont="1" applyFill="1" applyBorder="1" applyAlignment="1">
      <alignment horizontal="left" vertical="distributed"/>
    </xf>
    <xf numFmtId="43" fontId="4" fillId="2" borderId="0" xfId="1" applyFont="1" applyFill="1" applyAlignment="1">
      <alignment horizontal="left" vertical="distributed"/>
    </xf>
    <xf numFmtId="0" fontId="4" fillId="0" borderId="0" xfId="0" applyFont="1" applyBorder="1" applyAlignment="1">
      <alignment horizontal="center" vertical="distributed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3" fontId="4" fillId="0" borderId="0" xfId="1" applyFont="1" applyBorder="1" applyAlignment="1">
      <alignment horizontal="center" vertical="distributed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3" fontId="4" fillId="0" borderId="0" xfId="1" applyFont="1" applyBorder="1" applyAlignment="1">
      <alignment horizontal="right" vertical="distributed"/>
    </xf>
    <xf numFmtId="0" fontId="8" fillId="2" borderId="0" xfId="0" applyFont="1" applyFill="1"/>
    <xf numFmtId="4" fontId="7" fillId="2" borderId="0" xfId="0" applyNumberFormat="1" applyFont="1" applyFill="1"/>
    <xf numFmtId="43" fontId="4" fillId="0" borderId="0" xfId="1" applyFont="1" applyBorder="1" applyAlignment="1">
      <alignment horizontal="center" vertical="distributed"/>
    </xf>
    <xf numFmtId="4" fontId="4" fillId="2" borderId="0" xfId="0" applyNumberFormat="1" applyFont="1" applyFill="1"/>
    <xf numFmtId="43" fontId="5" fillId="0" borderId="0" xfId="1" applyFont="1" applyBorder="1" applyAlignment="1">
      <alignment horizontal="left" vertical="distributed"/>
    </xf>
    <xf numFmtId="43" fontId="4" fillId="0" borderId="0" xfId="1" applyFont="1" applyBorder="1" applyAlignment="1">
      <alignment horizontal="center" vertical="distributed"/>
    </xf>
    <xf numFmtId="0" fontId="2" fillId="2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/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distributed"/>
    </xf>
    <xf numFmtId="0" fontId="2" fillId="3" borderId="0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center" vertical="distributed"/>
    </xf>
    <xf numFmtId="0" fontId="2" fillId="3" borderId="5" xfId="0" applyFont="1" applyFill="1" applyBorder="1" applyAlignment="1">
      <alignment horizontal="center" vertical="center"/>
    </xf>
    <xf numFmtId="0" fontId="11" fillId="2" borderId="0" xfId="0" applyFont="1" applyFill="1"/>
    <xf numFmtId="0" fontId="11" fillId="5" borderId="6" xfId="0" applyFont="1" applyFill="1" applyBorder="1" applyAlignment="1">
      <alignment horizontal="left"/>
    </xf>
    <xf numFmtId="0" fontId="11" fillId="5" borderId="6" xfId="0" applyFont="1" applyFill="1" applyBorder="1" applyAlignment="1">
      <alignment horizontal="center"/>
    </xf>
    <xf numFmtId="43" fontId="11" fillId="5" borderId="6" xfId="1" applyFont="1" applyFill="1" applyBorder="1"/>
    <xf numFmtId="2" fontId="11" fillId="5" borderId="6" xfId="1" applyNumberFormat="1" applyFont="1" applyFill="1" applyBorder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3" fontId="11" fillId="2" borderId="6" xfId="1" applyFont="1" applyFill="1" applyBorder="1"/>
    <xf numFmtId="2" fontId="11" fillId="2" borderId="6" xfId="1" applyNumberFormat="1" applyFont="1" applyFill="1" applyBorder="1"/>
    <xf numFmtId="43" fontId="11" fillId="2" borderId="6" xfId="1" applyFont="1" applyFill="1" applyBorder="1" applyAlignment="1">
      <alignment horizontal="center"/>
    </xf>
    <xf numFmtId="0" fontId="11" fillId="2" borderId="6" xfId="0" applyFont="1" applyFill="1" applyBorder="1" applyAlignment="1">
      <alignment horizontal="left" wrapText="1"/>
    </xf>
    <xf numFmtId="43" fontId="11" fillId="2" borderId="6" xfId="0" applyNumberFormat="1" applyFont="1" applyFill="1" applyBorder="1" applyAlignment="1">
      <alignment wrapText="1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43" fontId="12" fillId="2" borderId="6" xfId="1" applyFont="1" applyFill="1" applyBorder="1"/>
    <xf numFmtId="4" fontId="12" fillId="2" borderId="6" xfId="1" applyNumberFormat="1" applyFont="1" applyFill="1" applyBorder="1"/>
    <xf numFmtId="0" fontId="11" fillId="2" borderId="6" xfId="0" applyFont="1" applyFill="1" applyBorder="1" applyAlignment="1">
      <alignment horizontal="center" wrapText="1"/>
    </xf>
    <xf numFmtId="2" fontId="12" fillId="2" borderId="6" xfId="1" applyNumberFormat="1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left"/>
    </xf>
    <xf numFmtId="0" fontId="11" fillId="5" borderId="7" xfId="0" applyFont="1" applyFill="1" applyBorder="1" applyAlignment="1">
      <alignment horizontal="center"/>
    </xf>
    <xf numFmtId="43" fontId="11" fillId="5" borderId="7" xfId="1" applyFont="1" applyFill="1" applyBorder="1"/>
    <xf numFmtId="2" fontId="11" fillId="5" borderId="7" xfId="1" applyNumberFormat="1" applyFont="1" applyFill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43" fontId="8" fillId="2" borderId="6" xfId="0" applyNumberFormat="1" applyFont="1" applyFill="1" applyBorder="1"/>
    <xf numFmtId="43" fontId="8" fillId="0" borderId="6" xfId="0" applyNumberFormat="1" applyFont="1" applyBorder="1"/>
    <xf numFmtId="4" fontId="8" fillId="2" borderId="6" xfId="0" applyNumberFormat="1" applyFont="1" applyFill="1" applyBorder="1"/>
    <xf numFmtId="43" fontId="10" fillId="0" borderId="0" xfId="1" applyFont="1"/>
    <xf numFmtId="43" fontId="8" fillId="0" borderId="0" xfId="1" applyFont="1" applyBorder="1" applyAlignment="1">
      <alignment horizontal="left" vertical="distributed"/>
    </xf>
    <xf numFmtId="43" fontId="8" fillId="0" borderId="0" xfId="1" applyFont="1" applyBorder="1" applyAlignment="1">
      <alignment horizontal="center" vertical="distributed"/>
    </xf>
    <xf numFmtId="43" fontId="8" fillId="2" borderId="0" xfId="1" applyFont="1" applyFill="1" applyBorder="1" applyAlignment="1">
      <alignment horizontal="left" vertical="distributed"/>
    </xf>
    <xf numFmtId="4" fontId="8" fillId="2" borderId="0" xfId="0" applyNumberFormat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/>
    <xf numFmtId="0" fontId="10" fillId="0" borderId="0" xfId="0" applyFont="1" applyAlignment="1">
      <alignment horizontal="center" wrapText="1"/>
    </xf>
    <xf numFmtId="0" fontId="11" fillId="5" borderId="6" xfId="0" applyFont="1" applyFill="1" applyBorder="1" applyAlignment="1">
      <alignment horizontal="left" wrapText="1"/>
    </xf>
    <xf numFmtId="0" fontId="11" fillId="0" borderId="0" xfId="0" applyFont="1" applyFill="1"/>
    <xf numFmtId="0" fontId="11" fillId="0" borderId="6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/>
    </xf>
    <xf numFmtId="43" fontId="11" fillId="0" borderId="6" xfId="1" applyFont="1" applyFill="1" applyBorder="1"/>
    <xf numFmtId="2" fontId="11" fillId="0" borderId="6" xfId="1" applyNumberFormat="1" applyFont="1" applyFill="1" applyBorder="1"/>
    <xf numFmtId="0" fontId="6" fillId="0" borderId="0" xfId="0" applyFont="1" applyFill="1"/>
    <xf numFmtId="43" fontId="11" fillId="0" borderId="6" xfId="1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1" fillId="0" borderId="7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left" wrapText="1"/>
    </xf>
    <xf numFmtId="0" fontId="11" fillId="0" borderId="7" xfId="0" applyFont="1" applyFill="1" applyBorder="1" applyAlignment="1">
      <alignment horizontal="center"/>
    </xf>
    <xf numFmtId="43" fontId="11" fillId="0" borderId="7" xfId="1" applyFont="1" applyFill="1" applyBorder="1"/>
    <xf numFmtId="43" fontId="11" fillId="0" borderId="6" xfId="0" applyNumberFormat="1" applyFont="1" applyFill="1" applyBorder="1" applyAlignment="1">
      <alignment wrapText="1"/>
    </xf>
    <xf numFmtId="0" fontId="10" fillId="0" borderId="0" xfId="0" applyFont="1" applyFill="1" applyBorder="1"/>
    <xf numFmtId="0" fontId="10" fillId="0" borderId="10" xfId="0" applyFont="1" applyFill="1" applyBorder="1"/>
    <xf numFmtId="0" fontId="0" fillId="0" borderId="0" xfId="0" applyFill="1"/>
    <xf numFmtId="0" fontId="11" fillId="0" borderId="14" xfId="0" applyFont="1" applyFill="1" applyBorder="1" applyAlignment="1">
      <alignment horizontal="left"/>
    </xf>
    <xf numFmtId="0" fontId="11" fillId="0" borderId="14" xfId="0" applyFont="1" applyFill="1" applyBorder="1" applyAlignment="1">
      <alignment horizontal="center"/>
    </xf>
    <xf numFmtId="43" fontId="11" fillId="0" borderId="14" xfId="1" applyFont="1" applyFill="1" applyBorder="1"/>
    <xf numFmtId="43" fontId="11" fillId="0" borderId="6" xfId="1" applyFont="1" applyFill="1" applyBorder="1" applyAlignment="1">
      <alignment horizontal="right"/>
    </xf>
    <xf numFmtId="0" fontId="11" fillId="0" borderId="0" xfId="0" applyFont="1" applyFill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vertical="center"/>
    </xf>
    <xf numFmtId="2" fontId="11" fillId="0" borderId="6" xfId="1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43" fontId="11" fillId="0" borderId="6" xfId="1" applyFont="1" applyFill="1" applyBorder="1" applyAlignment="1">
      <alignment horizontal="left" vertical="center"/>
    </xf>
    <xf numFmtId="2" fontId="11" fillId="0" borderId="6" xfId="1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11" fillId="0" borderId="14" xfId="0" applyFont="1" applyFill="1" applyBorder="1" applyAlignment="1">
      <alignment horizontal="left" wrapText="1"/>
    </xf>
    <xf numFmtId="0" fontId="12" fillId="2" borderId="6" xfId="0" applyFont="1" applyFill="1" applyBorder="1" applyAlignment="1">
      <alignment horizontal="center" wrapText="1"/>
    </xf>
    <xf numFmtId="0" fontId="11" fillId="5" borderId="7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43" fontId="8" fillId="0" borderId="0" xfId="1" applyFont="1" applyBorder="1" applyAlignment="1">
      <alignment horizontal="center" vertical="distributed" wrapText="1"/>
    </xf>
    <xf numFmtId="43" fontId="4" fillId="0" borderId="0" xfId="1" applyFont="1" applyBorder="1" applyAlignment="1">
      <alignment horizontal="center" vertical="distributed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4" fontId="11" fillId="2" borderId="6" xfId="1" applyNumberFormat="1" applyFont="1" applyFill="1" applyBorder="1"/>
    <xf numFmtId="0" fontId="12" fillId="5" borderId="6" xfId="0" applyFont="1" applyFill="1" applyBorder="1" applyAlignment="1">
      <alignment horizontal="left"/>
    </xf>
    <xf numFmtId="43" fontId="12" fillId="5" borderId="6" xfId="1" applyFont="1" applyFill="1" applyBorder="1"/>
    <xf numFmtId="4" fontId="12" fillId="5" borderId="6" xfId="1" applyNumberFormat="1" applyFont="1" applyFill="1" applyBorder="1"/>
    <xf numFmtId="0" fontId="5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distributed"/>
    </xf>
    <xf numFmtId="0" fontId="2" fillId="3" borderId="5" xfId="0" applyFont="1" applyFill="1" applyBorder="1" applyAlignment="1">
      <alignment horizontal="center" vertical="distributed"/>
    </xf>
    <xf numFmtId="0" fontId="2" fillId="3" borderId="2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43" fontId="2" fillId="2" borderId="1" xfId="1" applyFont="1" applyFill="1" applyBorder="1" applyAlignment="1">
      <alignment horizontal="center" vertical="distributed"/>
    </xf>
    <xf numFmtId="43" fontId="2" fillId="2" borderId="5" xfId="1" applyFont="1" applyFill="1" applyBorder="1" applyAlignment="1">
      <alignment horizontal="center" vertical="distributed"/>
    </xf>
    <xf numFmtId="0" fontId="2" fillId="3" borderId="2" xfId="0" applyFont="1" applyFill="1" applyBorder="1" applyAlignment="1">
      <alignment horizontal="left" vertical="distributed"/>
    </xf>
    <xf numFmtId="0" fontId="2" fillId="3" borderId="4" xfId="0" applyFont="1" applyFill="1" applyBorder="1" applyAlignment="1">
      <alignment horizontal="left" vertical="distributed"/>
    </xf>
    <xf numFmtId="0" fontId="2" fillId="2" borderId="1" xfId="0" applyFont="1" applyFill="1" applyBorder="1" applyAlignment="1">
      <alignment horizontal="distributed" vertical="center"/>
    </xf>
    <xf numFmtId="0" fontId="2" fillId="2" borderId="5" xfId="0" applyFont="1" applyFill="1" applyBorder="1" applyAlignment="1">
      <alignment horizontal="distributed" vertical="center"/>
    </xf>
    <xf numFmtId="0" fontId="8" fillId="0" borderId="0" xfId="0" applyFont="1" applyBorder="1" applyAlignment="1">
      <alignment horizontal="left" vertical="distributed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wrapText="1"/>
    </xf>
    <xf numFmtId="0" fontId="12" fillId="5" borderId="9" xfId="0" applyFont="1" applyFill="1" applyBorder="1" applyAlignment="1">
      <alignment horizontal="center" wrapText="1"/>
    </xf>
    <xf numFmtId="0" fontId="12" fillId="5" borderId="10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distributed" vertical="center"/>
    </xf>
    <xf numFmtId="0" fontId="2" fillId="3" borderId="5" xfId="0" applyFont="1" applyFill="1" applyBorder="1" applyAlignment="1">
      <alignment horizontal="distributed" vertical="center"/>
    </xf>
    <xf numFmtId="0" fontId="2" fillId="3" borderId="1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43" fontId="16" fillId="0" borderId="0" xfId="1" applyFont="1" applyBorder="1" applyAlignment="1">
      <alignment horizontal="center" vertical="distributed"/>
    </xf>
    <xf numFmtId="43" fontId="17" fillId="0" borderId="0" xfId="1" applyFont="1" applyBorder="1" applyAlignment="1">
      <alignment horizontal="center" vertical="distributed"/>
    </xf>
    <xf numFmtId="0" fontId="17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 wrapText="1"/>
    </xf>
    <xf numFmtId="0" fontId="12" fillId="5" borderId="11" xfId="0" applyFont="1" applyFill="1" applyBorder="1" applyAlignment="1">
      <alignment horizontal="center" wrapText="1"/>
    </xf>
    <xf numFmtId="0" fontId="12" fillId="5" borderId="12" xfId="0" applyFont="1" applyFill="1" applyBorder="1" applyAlignment="1">
      <alignment horizontal="center" wrapText="1"/>
    </xf>
    <xf numFmtId="0" fontId="12" fillId="5" borderId="13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vertical="distributed"/>
    </xf>
    <xf numFmtId="0" fontId="16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43" fontId="10" fillId="0" borderId="16" xfId="1" applyFont="1" applyBorder="1" applyAlignment="1">
      <alignment horizontal="center" vertical="distributed"/>
    </xf>
    <xf numFmtId="0" fontId="10" fillId="0" borderId="0" xfId="0" applyFont="1" applyBorder="1" applyAlignment="1">
      <alignment horizontal="center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1905000</xdr:colOff>
      <xdr:row>0</xdr:row>
      <xdr:rowOff>161745</xdr:rowOff>
    </xdr:from>
    <xdr:to>
      <xdr:col>4</xdr:col>
      <xdr:colOff>2724388</xdr:colOff>
      <xdr:row>5</xdr:row>
      <xdr:rowOff>182842</xdr:rowOff>
    </xdr:to>
    <xdr:pic>
      <xdr:nvPicPr>
        <xdr:cNvPr id="3" name="2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4434" y="161745"/>
          <a:ext cx="3658916" cy="1135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758772</xdr:colOff>
      <xdr:row>0</xdr:row>
      <xdr:rowOff>0</xdr:rowOff>
    </xdr:from>
    <xdr:to>
      <xdr:col>14</xdr:col>
      <xdr:colOff>1293963</xdr:colOff>
      <xdr:row>6</xdr:row>
      <xdr:rowOff>197689</xdr:rowOff>
    </xdr:to>
    <xdr:pic>
      <xdr:nvPicPr>
        <xdr:cNvPr id="5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9647027" y="0"/>
          <a:ext cx="3159059" cy="1797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722"/>
  <sheetViews>
    <sheetView tabSelected="1" zoomScale="53" zoomScaleNormal="53" workbookViewId="0">
      <pane xSplit="1" ySplit="10" topLeftCell="B11" activePane="bottomRight" state="frozen"/>
      <selection pane="topRight" activeCell="B1" sqref="B1"/>
      <selection pane="bottomLeft" activeCell="A10" sqref="A10"/>
      <selection pane="bottomRight" activeCell="G407" sqref="G407"/>
    </sheetView>
  </sheetViews>
  <sheetFormatPr baseColWidth="10" defaultRowHeight="15" x14ac:dyDescent="0.25"/>
  <cols>
    <col min="1" max="1" width="6.42578125" style="1" customWidth="1"/>
    <col min="2" max="2" width="28.5703125" style="1" customWidth="1"/>
    <col min="3" max="3" width="35.7109375" style="1" customWidth="1"/>
    <col min="4" max="4" width="46" style="1" customWidth="1"/>
    <col min="5" max="5" width="45.7109375" style="1" customWidth="1"/>
    <col min="6" max="6" width="12.28515625" style="9" customWidth="1"/>
    <col min="7" max="7" width="17.42578125" style="116" customWidth="1"/>
    <col min="8" max="8" width="25.28515625" style="7" customWidth="1"/>
    <col min="9" max="9" width="22.140625" style="1" customWidth="1"/>
    <col min="10" max="10" width="18.28515625" style="7" customWidth="1"/>
    <col min="11" max="11" width="22" style="7" customWidth="1"/>
    <col min="12" max="12" width="24.7109375" style="7" customWidth="1"/>
    <col min="13" max="13" width="18.28515625" style="7" customWidth="1"/>
    <col min="14" max="14" width="21.140625" style="1" customWidth="1"/>
    <col min="15" max="15" width="23" style="1" customWidth="1"/>
    <col min="16" max="16" width="20.28515625" style="1" customWidth="1"/>
    <col min="17" max="17" width="25.42578125" style="1" customWidth="1"/>
    <col min="18" max="18" width="25.28515625" style="1" customWidth="1"/>
    <col min="19" max="19" width="24.42578125" style="1" customWidth="1"/>
    <col min="20" max="20" width="24.7109375" style="1" customWidth="1"/>
    <col min="21" max="21" width="0.570312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1" spans="1:64" ht="18.75" x14ac:dyDescent="0.3">
      <c r="A1" s="30"/>
      <c r="B1" s="30"/>
      <c r="C1" s="30"/>
      <c r="D1" s="30"/>
      <c r="E1" s="30"/>
      <c r="F1" s="31"/>
      <c r="G1" s="76"/>
      <c r="H1" s="32"/>
      <c r="I1" s="30"/>
      <c r="J1" s="32"/>
      <c r="K1" s="32"/>
      <c r="L1" s="32"/>
      <c r="M1" s="32"/>
      <c r="N1" s="30"/>
      <c r="O1" s="30"/>
      <c r="P1" s="30"/>
      <c r="Q1" s="30"/>
      <c r="R1" s="30"/>
      <c r="S1" s="30"/>
      <c r="T1" s="30"/>
      <c r="U1" s="30"/>
      <c r="V1" s="30"/>
    </row>
    <row r="2" spans="1:64" ht="18.75" x14ac:dyDescent="0.3">
      <c r="A2" s="30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64" ht="18.75" x14ac:dyDescent="0.3">
      <c r="A3" s="30"/>
      <c r="B3" s="30"/>
      <c r="C3" s="30"/>
      <c r="D3" s="30"/>
      <c r="E3" s="30"/>
      <c r="F3" s="31"/>
      <c r="G3" s="76"/>
      <c r="H3" s="32"/>
      <c r="I3" s="30"/>
      <c r="J3" s="32"/>
      <c r="K3" s="32"/>
      <c r="L3" s="32"/>
      <c r="M3" s="32"/>
      <c r="N3" s="30"/>
      <c r="O3" s="30"/>
      <c r="P3" s="30"/>
      <c r="Q3" s="30"/>
      <c r="R3" s="30"/>
      <c r="S3" s="30"/>
      <c r="T3" s="30"/>
      <c r="U3" s="30"/>
      <c r="V3" s="30"/>
    </row>
    <row r="4" spans="1:64" ht="26.25" x14ac:dyDescent="0.4">
      <c r="A4" s="73"/>
      <c r="B4" s="73"/>
      <c r="C4" s="73"/>
      <c r="D4" s="73"/>
      <c r="E4" s="73"/>
      <c r="F4" s="74"/>
      <c r="G4" s="109"/>
      <c r="H4" s="75"/>
      <c r="I4" s="73"/>
      <c r="J4" s="75"/>
      <c r="K4" s="75"/>
      <c r="L4" s="75"/>
      <c r="M4" s="75"/>
      <c r="N4" s="73"/>
      <c r="O4" s="73"/>
      <c r="P4" s="73"/>
      <c r="Q4" s="73"/>
      <c r="R4" s="73"/>
      <c r="S4" s="73"/>
      <c r="T4" s="73"/>
      <c r="U4" s="30"/>
      <c r="V4" s="30"/>
    </row>
    <row r="5" spans="1:64" ht="25.5" x14ac:dyDescent="0.25">
      <c r="A5" s="128" t="s">
        <v>704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3"/>
      <c r="V5" s="3"/>
    </row>
    <row r="6" spans="1:64" ht="18.75" customHeight="1" x14ac:dyDescent="0.25">
      <c r="A6" s="128" t="s">
        <v>1089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2"/>
      <c r="V6" s="2"/>
    </row>
    <row r="7" spans="1:64" ht="26.25" thickBot="1" x14ac:dyDescent="0.3">
      <c r="A7" s="127" t="s">
        <v>703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29"/>
      <c r="V7" s="29"/>
    </row>
    <row r="8" spans="1:64" s="7" customFormat="1" ht="16.5" customHeight="1" thickBot="1" x14ac:dyDescent="0.35">
      <c r="A8" s="30"/>
      <c r="B8" s="125" t="s">
        <v>3</v>
      </c>
      <c r="C8" s="125" t="s">
        <v>4</v>
      </c>
      <c r="D8" s="151" t="s">
        <v>5</v>
      </c>
      <c r="E8" s="151" t="s">
        <v>6</v>
      </c>
      <c r="F8" s="151" t="s">
        <v>903</v>
      </c>
      <c r="G8" s="145" t="s">
        <v>7</v>
      </c>
      <c r="H8" s="137" t="s">
        <v>8</v>
      </c>
      <c r="I8" s="148" t="s">
        <v>1080</v>
      </c>
      <c r="J8" s="137" t="s">
        <v>9</v>
      </c>
      <c r="K8" s="140" t="s">
        <v>0</v>
      </c>
      <c r="L8" s="154"/>
      <c r="M8" s="154"/>
      <c r="N8" s="154"/>
      <c r="O8" s="154"/>
      <c r="P8" s="154"/>
      <c r="Q8" s="141"/>
      <c r="R8" s="140" t="s">
        <v>1</v>
      </c>
      <c r="S8" s="141"/>
      <c r="T8" s="129" t="s">
        <v>2</v>
      </c>
      <c r="U8" s="32"/>
      <c r="V8" s="32"/>
    </row>
    <row r="9" spans="1:64" ht="16.5" customHeight="1" thickBot="1" x14ac:dyDescent="0.35">
      <c r="A9" s="30"/>
      <c r="B9" s="126"/>
      <c r="C9" s="126"/>
      <c r="D9" s="152"/>
      <c r="E9" s="152"/>
      <c r="F9" s="152"/>
      <c r="G9" s="146"/>
      <c r="H9" s="138"/>
      <c r="I9" s="149"/>
      <c r="J9" s="138"/>
      <c r="K9" s="131" t="s">
        <v>10</v>
      </c>
      <c r="L9" s="132"/>
      <c r="M9" s="133" t="s">
        <v>11</v>
      </c>
      <c r="N9" s="135" t="s">
        <v>12</v>
      </c>
      <c r="O9" s="136"/>
      <c r="P9" s="129" t="s">
        <v>13</v>
      </c>
      <c r="Q9" s="33" t="s">
        <v>14</v>
      </c>
      <c r="R9" s="129" t="s">
        <v>15</v>
      </c>
      <c r="S9" s="129" t="s">
        <v>16</v>
      </c>
      <c r="T9" s="130"/>
      <c r="U9" s="30"/>
      <c r="V9" s="30"/>
    </row>
    <row r="10" spans="1:64" ht="72.75" customHeight="1" x14ac:dyDescent="0.3">
      <c r="A10" s="30"/>
      <c r="B10" s="126"/>
      <c r="C10" s="150"/>
      <c r="D10" s="153"/>
      <c r="E10" s="153"/>
      <c r="F10" s="153"/>
      <c r="G10" s="147"/>
      <c r="H10" s="138"/>
      <c r="I10" s="149"/>
      <c r="J10" s="138"/>
      <c r="K10" s="34" t="s">
        <v>17</v>
      </c>
      <c r="L10" s="34" t="s">
        <v>18</v>
      </c>
      <c r="M10" s="134"/>
      <c r="N10" s="35" t="s">
        <v>19</v>
      </c>
      <c r="O10" s="36" t="s">
        <v>20</v>
      </c>
      <c r="P10" s="130"/>
      <c r="Q10" s="37"/>
      <c r="R10" s="130"/>
      <c r="S10" s="130"/>
      <c r="T10" s="130"/>
      <c r="U10" s="30"/>
      <c r="V10" s="30"/>
    </row>
    <row r="11" spans="1:64" s="11" customFormat="1" ht="18.75" x14ac:dyDescent="0.3">
      <c r="A11" s="38"/>
      <c r="B11" s="142" t="s">
        <v>979</v>
      </c>
      <c r="C11" s="143"/>
      <c r="D11" s="144"/>
      <c r="E11" s="39"/>
      <c r="F11" s="40"/>
      <c r="G11" s="77"/>
      <c r="H11" s="41"/>
      <c r="I11" s="41"/>
      <c r="J11" s="41"/>
      <c r="K11" s="41"/>
      <c r="L11" s="41"/>
      <c r="M11" s="42"/>
      <c r="N11" s="41"/>
      <c r="O11" s="41"/>
      <c r="P11" s="41"/>
      <c r="Q11" s="41"/>
      <c r="R11" s="41"/>
      <c r="S11" s="41"/>
      <c r="T11" s="41"/>
      <c r="U11" s="38"/>
      <c r="V11" s="38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s="83" customFormat="1" ht="18.75" customHeight="1" x14ac:dyDescent="0.3">
      <c r="A12" s="78">
        <v>1</v>
      </c>
      <c r="B12" s="79" t="s">
        <v>740</v>
      </c>
      <c r="C12" s="79" t="s">
        <v>741</v>
      </c>
      <c r="D12" s="79" t="s">
        <v>268</v>
      </c>
      <c r="E12" s="79" t="s">
        <v>742</v>
      </c>
      <c r="F12" s="80" t="s">
        <v>904</v>
      </c>
      <c r="G12" s="85" t="s">
        <v>887</v>
      </c>
      <c r="H12" s="81">
        <v>325820</v>
      </c>
      <c r="I12" s="81">
        <v>66468.320000000007</v>
      </c>
      <c r="J12" s="81">
        <v>25</v>
      </c>
      <c r="K12" s="81">
        <f>325250*2.87%</f>
        <v>9334.6749999999993</v>
      </c>
      <c r="L12" s="81">
        <f>325250*7.1%</f>
        <v>23092.749999999996</v>
      </c>
      <c r="M12" s="82">
        <f>65050*1.1%</f>
        <v>715.55000000000007</v>
      </c>
      <c r="N12" s="81">
        <f>162625*3.04%</f>
        <v>4943.8</v>
      </c>
      <c r="O12" s="81">
        <f>162625*7.09%</f>
        <v>11530.112500000001</v>
      </c>
      <c r="P12" s="81">
        <v>0</v>
      </c>
      <c r="Q12" s="81">
        <v>35915.980000000003</v>
      </c>
      <c r="R12" s="81">
        <f t="shared" ref="R12:R75" si="0">+I12+J12+K12+N12+P12</f>
        <v>80771.795000000013</v>
      </c>
      <c r="S12" s="81">
        <f t="shared" ref="S12:S79" si="1">+L12+M12+O12</f>
        <v>35338.412499999999</v>
      </c>
      <c r="T12" s="81">
        <f t="shared" ref="T12:T79" si="2">+H12-R12</f>
        <v>245048.20499999999</v>
      </c>
      <c r="U12" s="78"/>
      <c r="V12" s="78"/>
    </row>
    <row r="13" spans="1:64" s="83" customFormat="1" ht="18.75" customHeight="1" x14ac:dyDescent="0.3">
      <c r="A13" s="78">
        <v>2</v>
      </c>
      <c r="B13" s="79" t="s">
        <v>743</v>
      </c>
      <c r="C13" s="79" t="s">
        <v>744</v>
      </c>
      <c r="D13" s="79" t="s">
        <v>268</v>
      </c>
      <c r="E13" s="79" t="s">
        <v>573</v>
      </c>
      <c r="F13" s="80" t="s">
        <v>904</v>
      </c>
      <c r="G13" s="85" t="s">
        <v>1087</v>
      </c>
      <c r="H13" s="81">
        <v>150000</v>
      </c>
      <c r="I13" s="81">
        <v>23866.69</v>
      </c>
      <c r="J13" s="81">
        <v>25</v>
      </c>
      <c r="K13" s="81">
        <f t="shared" ref="K13:K80" si="3">+H13*2.87%</f>
        <v>4305</v>
      </c>
      <c r="L13" s="81">
        <f t="shared" ref="L13:L80" si="4">+H13*7.1%</f>
        <v>10649.999999999998</v>
      </c>
      <c r="M13" s="82">
        <f t="shared" ref="M13:M60" si="5">65050*1.1%</f>
        <v>715.55000000000007</v>
      </c>
      <c r="N13" s="81">
        <f t="shared" ref="N13:N21" si="6">H13*3.04%</f>
        <v>4560</v>
      </c>
      <c r="O13" s="81">
        <f t="shared" ref="O13:O21" si="7">H13*7.09%</f>
        <v>10635</v>
      </c>
      <c r="P13" s="81">
        <v>0</v>
      </c>
      <c r="Q13" s="81">
        <f t="shared" ref="Q13:Q80" si="8">SUM(K13:P13)</f>
        <v>30865.549999999996</v>
      </c>
      <c r="R13" s="81">
        <f t="shared" si="0"/>
        <v>32756.69</v>
      </c>
      <c r="S13" s="81">
        <f t="shared" si="1"/>
        <v>22000.549999999996</v>
      </c>
      <c r="T13" s="81">
        <f t="shared" si="2"/>
        <v>117243.31</v>
      </c>
      <c r="U13" s="78"/>
      <c r="V13" s="78"/>
    </row>
    <row r="14" spans="1:64" s="83" customFormat="1" ht="18.75" customHeight="1" x14ac:dyDescent="0.3">
      <c r="A14" s="78">
        <v>3</v>
      </c>
      <c r="B14" s="79" t="s">
        <v>778</v>
      </c>
      <c r="C14" s="79" t="s">
        <v>779</v>
      </c>
      <c r="D14" s="79" t="s">
        <v>253</v>
      </c>
      <c r="E14" s="79" t="s">
        <v>573</v>
      </c>
      <c r="F14" s="80" t="s">
        <v>904</v>
      </c>
      <c r="G14" s="85" t="s">
        <v>1087</v>
      </c>
      <c r="H14" s="81">
        <v>150000</v>
      </c>
      <c r="I14" s="81">
        <v>23866.69</v>
      </c>
      <c r="J14" s="81">
        <v>25</v>
      </c>
      <c r="K14" s="81">
        <f t="shared" si="3"/>
        <v>4305</v>
      </c>
      <c r="L14" s="81">
        <f t="shared" si="4"/>
        <v>10649.999999999998</v>
      </c>
      <c r="M14" s="82">
        <f t="shared" si="5"/>
        <v>715.55000000000007</v>
      </c>
      <c r="N14" s="81">
        <f t="shared" si="6"/>
        <v>4560</v>
      </c>
      <c r="O14" s="81">
        <f t="shared" si="7"/>
        <v>10635</v>
      </c>
      <c r="P14" s="81">
        <v>0</v>
      </c>
      <c r="Q14" s="81">
        <f t="shared" si="8"/>
        <v>30865.549999999996</v>
      </c>
      <c r="R14" s="81">
        <f t="shared" si="0"/>
        <v>32756.69</v>
      </c>
      <c r="S14" s="81">
        <f t="shared" si="1"/>
        <v>22000.549999999996</v>
      </c>
      <c r="T14" s="81">
        <f t="shared" si="2"/>
        <v>117243.31</v>
      </c>
      <c r="U14" s="78"/>
      <c r="V14" s="78"/>
    </row>
    <row r="15" spans="1:64" s="83" customFormat="1" ht="18.75" customHeight="1" x14ac:dyDescent="0.3">
      <c r="A15" s="78">
        <v>4</v>
      </c>
      <c r="B15" s="79" t="s">
        <v>383</v>
      </c>
      <c r="C15" s="79" t="s">
        <v>384</v>
      </c>
      <c r="D15" s="79" t="s">
        <v>268</v>
      </c>
      <c r="E15" s="79" t="s">
        <v>942</v>
      </c>
      <c r="F15" s="80" t="s">
        <v>905</v>
      </c>
      <c r="G15" s="85" t="s">
        <v>700</v>
      </c>
      <c r="H15" s="81">
        <v>150000</v>
      </c>
      <c r="I15" s="81">
        <v>23866.69</v>
      </c>
      <c r="J15" s="81">
        <v>25</v>
      </c>
      <c r="K15" s="81">
        <f t="shared" si="3"/>
        <v>4305</v>
      </c>
      <c r="L15" s="81">
        <f t="shared" si="4"/>
        <v>10649.999999999998</v>
      </c>
      <c r="M15" s="82">
        <f t="shared" si="5"/>
        <v>715.55000000000007</v>
      </c>
      <c r="N15" s="81">
        <f t="shared" si="6"/>
        <v>4560</v>
      </c>
      <c r="O15" s="81">
        <f t="shared" si="7"/>
        <v>10635</v>
      </c>
      <c r="P15" s="81">
        <v>0</v>
      </c>
      <c r="Q15" s="81">
        <f t="shared" si="8"/>
        <v>30865.549999999996</v>
      </c>
      <c r="R15" s="81">
        <f t="shared" si="0"/>
        <v>32756.69</v>
      </c>
      <c r="S15" s="81">
        <f t="shared" si="1"/>
        <v>22000.549999999996</v>
      </c>
      <c r="T15" s="81">
        <f t="shared" si="2"/>
        <v>117243.31</v>
      </c>
      <c r="U15" s="78"/>
      <c r="V15" s="78"/>
    </row>
    <row r="16" spans="1:64" s="83" customFormat="1" ht="18.75" customHeight="1" x14ac:dyDescent="0.3">
      <c r="A16" s="78">
        <v>5</v>
      </c>
      <c r="B16" s="79" t="s">
        <v>791</v>
      </c>
      <c r="C16" s="79" t="s">
        <v>792</v>
      </c>
      <c r="D16" s="79" t="s">
        <v>48</v>
      </c>
      <c r="E16" s="79" t="s">
        <v>573</v>
      </c>
      <c r="F16" s="80" t="s">
        <v>904</v>
      </c>
      <c r="G16" s="85" t="s">
        <v>1087</v>
      </c>
      <c r="H16" s="81">
        <v>150000</v>
      </c>
      <c r="I16" s="84">
        <v>23866.69</v>
      </c>
      <c r="J16" s="81">
        <v>25</v>
      </c>
      <c r="K16" s="81">
        <f t="shared" si="3"/>
        <v>4305</v>
      </c>
      <c r="L16" s="81">
        <f t="shared" si="4"/>
        <v>10649.999999999998</v>
      </c>
      <c r="M16" s="82">
        <f t="shared" si="5"/>
        <v>715.55000000000007</v>
      </c>
      <c r="N16" s="81">
        <f t="shared" si="6"/>
        <v>4560</v>
      </c>
      <c r="O16" s="81">
        <f t="shared" si="7"/>
        <v>10635</v>
      </c>
      <c r="P16" s="81">
        <v>0</v>
      </c>
      <c r="Q16" s="81">
        <f t="shared" si="8"/>
        <v>30865.549999999996</v>
      </c>
      <c r="R16" s="81">
        <f t="shared" si="0"/>
        <v>32756.69</v>
      </c>
      <c r="S16" s="81">
        <f t="shared" si="1"/>
        <v>22000.549999999996</v>
      </c>
      <c r="T16" s="81">
        <f t="shared" si="2"/>
        <v>117243.31</v>
      </c>
      <c r="U16" s="78"/>
      <c r="V16" s="78"/>
    </row>
    <row r="17" spans="1:22" s="83" customFormat="1" ht="18.75" customHeight="1" x14ac:dyDescent="0.3">
      <c r="A17" s="78">
        <v>6</v>
      </c>
      <c r="B17" s="79" t="s">
        <v>663</v>
      </c>
      <c r="C17" s="79" t="s">
        <v>664</v>
      </c>
      <c r="D17" s="79" t="s">
        <v>40</v>
      </c>
      <c r="E17" s="79" t="s">
        <v>377</v>
      </c>
      <c r="F17" s="80" t="s">
        <v>905</v>
      </c>
      <c r="G17" s="85" t="s">
        <v>699</v>
      </c>
      <c r="H17" s="81">
        <v>150000</v>
      </c>
      <c r="I17" s="81">
        <v>23529.16</v>
      </c>
      <c r="J17" s="81">
        <v>25</v>
      </c>
      <c r="K17" s="81">
        <f t="shared" si="3"/>
        <v>4305</v>
      </c>
      <c r="L17" s="81">
        <f t="shared" si="4"/>
        <v>10649.999999999998</v>
      </c>
      <c r="M17" s="82">
        <f t="shared" si="5"/>
        <v>715.55000000000007</v>
      </c>
      <c r="N17" s="81">
        <f t="shared" si="6"/>
        <v>4560</v>
      </c>
      <c r="O17" s="81">
        <f t="shared" si="7"/>
        <v>10635</v>
      </c>
      <c r="P17" s="81">
        <v>1350.12</v>
      </c>
      <c r="Q17" s="81">
        <f t="shared" si="8"/>
        <v>32215.669999999995</v>
      </c>
      <c r="R17" s="81">
        <f t="shared" si="0"/>
        <v>33769.279999999999</v>
      </c>
      <c r="S17" s="81">
        <f t="shared" si="1"/>
        <v>22000.549999999996</v>
      </c>
      <c r="T17" s="81">
        <f t="shared" si="2"/>
        <v>116230.72</v>
      </c>
      <c r="U17" s="78"/>
      <c r="V17" s="78"/>
    </row>
    <row r="18" spans="1:22" s="104" customFormat="1" ht="31.5" customHeight="1" x14ac:dyDescent="0.3">
      <c r="A18" s="78">
        <v>7</v>
      </c>
      <c r="B18" s="99" t="s">
        <v>113</v>
      </c>
      <c r="C18" s="99" t="s">
        <v>250</v>
      </c>
      <c r="D18" s="99" t="s">
        <v>29</v>
      </c>
      <c r="E18" s="100" t="s">
        <v>251</v>
      </c>
      <c r="F18" s="101" t="s">
        <v>905</v>
      </c>
      <c r="G18" s="100" t="s">
        <v>699</v>
      </c>
      <c r="H18" s="102">
        <v>150000</v>
      </c>
      <c r="I18" s="102">
        <v>23529.16</v>
      </c>
      <c r="J18" s="102">
        <v>25</v>
      </c>
      <c r="K18" s="102">
        <f t="shared" si="3"/>
        <v>4305</v>
      </c>
      <c r="L18" s="102">
        <f t="shared" si="4"/>
        <v>10649.999999999998</v>
      </c>
      <c r="M18" s="103">
        <f t="shared" si="5"/>
        <v>715.55000000000007</v>
      </c>
      <c r="N18" s="102">
        <f t="shared" si="6"/>
        <v>4560</v>
      </c>
      <c r="O18" s="102">
        <f t="shared" si="7"/>
        <v>10635</v>
      </c>
      <c r="P18" s="102">
        <v>1350.12</v>
      </c>
      <c r="Q18" s="102">
        <f t="shared" si="8"/>
        <v>32215.669999999995</v>
      </c>
      <c r="R18" s="102">
        <f t="shared" si="0"/>
        <v>33769.279999999999</v>
      </c>
      <c r="S18" s="102">
        <f t="shared" si="1"/>
        <v>22000.549999999996</v>
      </c>
      <c r="T18" s="102">
        <f t="shared" si="2"/>
        <v>116230.72</v>
      </c>
      <c r="U18" s="98"/>
      <c r="V18" s="98"/>
    </row>
    <row r="19" spans="1:22" s="83" customFormat="1" ht="18.75" customHeight="1" x14ac:dyDescent="0.3">
      <c r="A19" s="78">
        <v>8</v>
      </c>
      <c r="B19" s="79" t="s">
        <v>262</v>
      </c>
      <c r="C19" s="79" t="s">
        <v>263</v>
      </c>
      <c r="D19" s="79" t="s">
        <v>111</v>
      </c>
      <c r="E19" s="79" t="s">
        <v>943</v>
      </c>
      <c r="F19" s="80" t="s">
        <v>905</v>
      </c>
      <c r="G19" s="85" t="s">
        <v>699</v>
      </c>
      <c r="H19" s="81">
        <v>145000</v>
      </c>
      <c r="I19" s="81">
        <v>22690.560000000001</v>
      </c>
      <c r="J19" s="81">
        <v>25</v>
      </c>
      <c r="K19" s="81">
        <f t="shared" si="3"/>
        <v>4161.5</v>
      </c>
      <c r="L19" s="81">
        <f t="shared" si="4"/>
        <v>10294.999999999998</v>
      </c>
      <c r="M19" s="82">
        <f t="shared" si="5"/>
        <v>715.55000000000007</v>
      </c>
      <c r="N19" s="81">
        <f t="shared" si="6"/>
        <v>4408</v>
      </c>
      <c r="O19" s="81">
        <f t="shared" si="7"/>
        <v>10280.5</v>
      </c>
      <c r="P19" s="81">
        <v>0</v>
      </c>
      <c r="Q19" s="81">
        <f t="shared" si="8"/>
        <v>29860.549999999996</v>
      </c>
      <c r="R19" s="81">
        <f t="shared" si="0"/>
        <v>31285.06</v>
      </c>
      <c r="S19" s="81">
        <f t="shared" si="1"/>
        <v>21291.049999999996</v>
      </c>
      <c r="T19" s="81">
        <f t="shared" si="2"/>
        <v>113714.94</v>
      </c>
      <c r="U19" s="78"/>
      <c r="V19" s="78"/>
    </row>
    <row r="20" spans="1:22" s="104" customFormat="1" ht="38.25" customHeight="1" x14ac:dyDescent="0.3">
      <c r="A20" s="78">
        <v>9</v>
      </c>
      <c r="B20" s="99" t="s">
        <v>381</v>
      </c>
      <c r="C20" s="99" t="s">
        <v>382</v>
      </c>
      <c r="D20" s="99" t="s">
        <v>23</v>
      </c>
      <c r="E20" s="100" t="s">
        <v>1088</v>
      </c>
      <c r="F20" s="101" t="s">
        <v>904</v>
      </c>
      <c r="G20" s="100" t="s">
        <v>699</v>
      </c>
      <c r="H20" s="102">
        <v>145000</v>
      </c>
      <c r="I20" s="102">
        <v>22690.560000000001</v>
      </c>
      <c r="J20" s="102">
        <v>25</v>
      </c>
      <c r="K20" s="102">
        <f>+H20*2.87%</f>
        <v>4161.5</v>
      </c>
      <c r="L20" s="102">
        <f>+H20*7.1%</f>
        <v>10294.999999999998</v>
      </c>
      <c r="M20" s="103">
        <f t="shared" si="5"/>
        <v>715.55000000000007</v>
      </c>
      <c r="N20" s="102">
        <f t="shared" si="6"/>
        <v>4408</v>
      </c>
      <c r="O20" s="102">
        <f t="shared" si="7"/>
        <v>10280.5</v>
      </c>
      <c r="P20" s="102">
        <v>0</v>
      </c>
      <c r="Q20" s="102">
        <f>SUM(K20:P20)</f>
        <v>29860.549999999996</v>
      </c>
      <c r="R20" s="102">
        <f t="shared" si="0"/>
        <v>31285.06</v>
      </c>
      <c r="S20" s="102">
        <f>+L20+M20+O20</f>
        <v>21291.049999999996</v>
      </c>
      <c r="T20" s="102">
        <f>+H20-R20</f>
        <v>113714.94</v>
      </c>
      <c r="U20" s="98"/>
      <c r="V20" s="98"/>
    </row>
    <row r="21" spans="1:22" s="83" customFormat="1" ht="18.75" customHeight="1" x14ac:dyDescent="0.3">
      <c r="A21" s="78">
        <v>10</v>
      </c>
      <c r="B21" s="79" t="s">
        <v>135</v>
      </c>
      <c r="C21" s="79" t="s">
        <v>767</v>
      </c>
      <c r="D21" s="79" t="s">
        <v>268</v>
      </c>
      <c r="E21" s="79" t="s">
        <v>173</v>
      </c>
      <c r="F21" s="80" t="s">
        <v>904</v>
      </c>
      <c r="G21" s="85" t="s">
        <v>1087</v>
      </c>
      <c r="H21" s="81">
        <v>125000</v>
      </c>
      <c r="I21" s="81">
        <v>17986.060000000001</v>
      </c>
      <c r="J21" s="81">
        <v>25</v>
      </c>
      <c r="K21" s="81">
        <f t="shared" si="3"/>
        <v>3587.5</v>
      </c>
      <c r="L21" s="81">
        <f t="shared" si="4"/>
        <v>8875</v>
      </c>
      <c r="M21" s="82">
        <f t="shared" si="5"/>
        <v>715.55000000000007</v>
      </c>
      <c r="N21" s="81">
        <f t="shared" si="6"/>
        <v>3800</v>
      </c>
      <c r="O21" s="81">
        <f t="shared" si="7"/>
        <v>8862.5</v>
      </c>
      <c r="P21" s="81">
        <v>0</v>
      </c>
      <c r="Q21" s="81">
        <f t="shared" si="8"/>
        <v>25840.55</v>
      </c>
      <c r="R21" s="81">
        <f t="shared" si="0"/>
        <v>25398.560000000001</v>
      </c>
      <c r="S21" s="81">
        <f t="shared" si="1"/>
        <v>18453.05</v>
      </c>
      <c r="T21" s="81">
        <f t="shared" si="2"/>
        <v>99601.44</v>
      </c>
      <c r="U21" s="78"/>
      <c r="V21" s="78"/>
    </row>
    <row r="22" spans="1:22" s="104" customFormat="1" ht="38.25" customHeight="1" x14ac:dyDescent="0.3">
      <c r="A22" s="78">
        <v>11</v>
      </c>
      <c r="B22" s="99" t="s">
        <v>378</v>
      </c>
      <c r="C22" s="99" t="s">
        <v>682</v>
      </c>
      <c r="D22" s="99" t="s">
        <v>379</v>
      </c>
      <c r="E22" s="100" t="s">
        <v>380</v>
      </c>
      <c r="F22" s="101" t="s">
        <v>904</v>
      </c>
      <c r="G22" s="100" t="s">
        <v>700</v>
      </c>
      <c r="H22" s="102">
        <v>125000</v>
      </c>
      <c r="I22" s="102">
        <v>17986.060000000001</v>
      </c>
      <c r="J22" s="102">
        <v>25</v>
      </c>
      <c r="K22" s="102">
        <f t="shared" si="3"/>
        <v>3587.5</v>
      </c>
      <c r="L22" s="102">
        <f t="shared" si="4"/>
        <v>8875</v>
      </c>
      <c r="M22" s="103">
        <f t="shared" si="5"/>
        <v>715.55000000000007</v>
      </c>
      <c r="N22" s="102">
        <f t="shared" ref="N22:N89" si="9">+H22*3.04%</f>
        <v>3800</v>
      </c>
      <c r="O22" s="102">
        <f t="shared" ref="O22:O89" si="10">+H22*7.09%</f>
        <v>8862.5</v>
      </c>
      <c r="P22" s="102">
        <v>0</v>
      </c>
      <c r="Q22" s="102">
        <f t="shared" si="8"/>
        <v>25840.55</v>
      </c>
      <c r="R22" s="102">
        <f t="shared" si="0"/>
        <v>25398.560000000001</v>
      </c>
      <c r="S22" s="102">
        <f t="shared" si="1"/>
        <v>18453.05</v>
      </c>
      <c r="T22" s="102">
        <f t="shared" si="2"/>
        <v>99601.44</v>
      </c>
      <c r="U22" s="98"/>
      <c r="V22" s="98"/>
    </row>
    <row r="23" spans="1:22" s="83" customFormat="1" ht="18.75" customHeight="1" x14ac:dyDescent="0.3">
      <c r="A23" s="78">
        <v>12</v>
      </c>
      <c r="B23" s="79" t="s">
        <v>749</v>
      </c>
      <c r="C23" s="79" t="s">
        <v>750</v>
      </c>
      <c r="D23" s="79" t="s">
        <v>268</v>
      </c>
      <c r="E23" s="79" t="s">
        <v>375</v>
      </c>
      <c r="F23" s="80" t="s">
        <v>905</v>
      </c>
      <c r="G23" s="85" t="s">
        <v>1087</v>
      </c>
      <c r="H23" s="81">
        <v>125000</v>
      </c>
      <c r="I23" s="81">
        <v>17986.060000000001</v>
      </c>
      <c r="J23" s="81">
        <v>25</v>
      </c>
      <c r="K23" s="81">
        <f t="shared" si="3"/>
        <v>3587.5</v>
      </c>
      <c r="L23" s="81">
        <f t="shared" si="4"/>
        <v>8875</v>
      </c>
      <c r="M23" s="82">
        <f t="shared" si="5"/>
        <v>715.55000000000007</v>
      </c>
      <c r="N23" s="81">
        <f t="shared" si="9"/>
        <v>3800</v>
      </c>
      <c r="O23" s="81">
        <f t="shared" si="10"/>
        <v>8862.5</v>
      </c>
      <c r="P23" s="81">
        <v>0</v>
      </c>
      <c r="Q23" s="81">
        <f t="shared" si="8"/>
        <v>25840.55</v>
      </c>
      <c r="R23" s="81">
        <f t="shared" si="0"/>
        <v>25398.560000000001</v>
      </c>
      <c r="S23" s="81">
        <f t="shared" si="1"/>
        <v>18453.05</v>
      </c>
      <c r="T23" s="81">
        <f t="shared" si="2"/>
        <v>99601.44</v>
      </c>
      <c r="U23" s="78"/>
      <c r="V23" s="78"/>
    </row>
    <row r="24" spans="1:22" s="83" customFormat="1" ht="18.75" customHeight="1" x14ac:dyDescent="0.3">
      <c r="A24" s="78">
        <v>13</v>
      </c>
      <c r="B24" s="79" t="s">
        <v>354</v>
      </c>
      <c r="C24" s="79" t="s">
        <v>355</v>
      </c>
      <c r="D24" s="79" t="s">
        <v>432</v>
      </c>
      <c r="E24" s="79" t="s">
        <v>936</v>
      </c>
      <c r="F24" s="80" t="s">
        <v>905</v>
      </c>
      <c r="G24" s="85" t="s">
        <v>1087</v>
      </c>
      <c r="H24" s="81">
        <v>125000</v>
      </c>
      <c r="I24" s="81">
        <v>17986.060000000001</v>
      </c>
      <c r="J24" s="81">
        <v>25</v>
      </c>
      <c r="K24" s="81">
        <f t="shared" si="3"/>
        <v>3587.5</v>
      </c>
      <c r="L24" s="81">
        <f t="shared" si="4"/>
        <v>8875</v>
      </c>
      <c r="M24" s="82">
        <f t="shared" si="5"/>
        <v>715.55000000000007</v>
      </c>
      <c r="N24" s="81">
        <f t="shared" si="9"/>
        <v>3800</v>
      </c>
      <c r="O24" s="81">
        <f t="shared" si="10"/>
        <v>8862.5</v>
      </c>
      <c r="P24" s="81">
        <v>0</v>
      </c>
      <c r="Q24" s="81">
        <f t="shared" si="8"/>
        <v>25840.55</v>
      </c>
      <c r="R24" s="81">
        <f t="shared" si="0"/>
        <v>25398.560000000001</v>
      </c>
      <c r="S24" s="81">
        <f t="shared" si="1"/>
        <v>18453.05</v>
      </c>
      <c r="T24" s="81">
        <f t="shared" si="2"/>
        <v>99601.44</v>
      </c>
      <c r="U24" s="78"/>
      <c r="V24" s="78"/>
    </row>
    <row r="25" spans="1:22" s="83" customFormat="1" ht="18.75" customHeight="1" x14ac:dyDescent="0.3">
      <c r="A25" s="78">
        <v>14</v>
      </c>
      <c r="B25" s="79" t="s">
        <v>776</v>
      </c>
      <c r="C25" s="79" t="s">
        <v>777</v>
      </c>
      <c r="D25" s="79" t="s">
        <v>268</v>
      </c>
      <c r="E25" s="79" t="s">
        <v>936</v>
      </c>
      <c r="F25" s="80" t="s">
        <v>905</v>
      </c>
      <c r="G25" s="85" t="s">
        <v>1087</v>
      </c>
      <c r="H25" s="81">
        <v>125000</v>
      </c>
      <c r="I25" s="81">
        <v>17986.060000000001</v>
      </c>
      <c r="J25" s="81">
        <v>25</v>
      </c>
      <c r="K25" s="81">
        <f t="shared" si="3"/>
        <v>3587.5</v>
      </c>
      <c r="L25" s="81">
        <f t="shared" si="4"/>
        <v>8875</v>
      </c>
      <c r="M25" s="82">
        <f t="shared" si="5"/>
        <v>715.55000000000007</v>
      </c>
      <c r="N25" s="81">
        <f t="shared" si="9"/>
        <v>3800</v>
      </c>
      <c r="O25" s="81">
        <f t="shared" si="10"/>
        <v>8862.5</v>
      </c>
      <c r="P25" s="81">
        <v>0</v>
      </c>
      <c r="Q25" s="81">
        <f t="shared" si="8"/>
        <v>25840.55</v>
      </c>
      <c r="R25" s="81">
        <f t="shared" si="0"/>
        <v>25398.560000000001</v>
      </c>
      <c r="S25" s="81">
        <f t="shared" si="1"/>
        <v>18453.05</v>
      </c>
      <c r="T25" s="81">
        <f t="shared" si="2"/>
        <v>99601.44</v>
      </c>
      <c r="U25" s="78"/>
      <c r="V25" s="78"/>
    </row>
    <row r="26" spans="1:22" s="83" customFormat="1" ht="18.75" customHeight="1" x14ac:dyDescent="0.3">
      <c r="A26" s="78">
        <v>15</v>
      </c>
      <c r="B26" s="79" t="s">
        <v>287</v>
      </c>
      <c r="C26" s="79" t="s">
        <v>583</v>
      </c>
      <c r="D26" s="79" t="s">
        <v>117</v>
      </c>
      <c r="E26" s="79" t="s">
        <v>193</v>
      </c>
      <c r="F26" s="80" t="s">
        <v>904</v>
      </c>
      <c r="G26" s="85" t="s">
        <v>699</v>
      </c>
      <c r="H26" s="81">
        <v>120000</v>
      </c>
      <c r="I26" s="81">
        <v>16472.41</v>
      </c>
      <c r="J26" s="81">
        <v>25</v>
      </c>
      <c r="K26" s="81">
        <f t="shared" si="3"/>
        <v>3444</v>
      </c>
      <c r="L26" s="81">
        <f t="shared" si="4"/>
        <v>8520</v>
      </c>
      <c r="M26" s="82">
        <f t="shared" si="5"/>
        <v>715.55000000000007</v>
      </c>
      <c r="N26" s="81">
        <f t="shared" si="9"/>
        <v>3648</v>
      </c>
      <c r="O26" s="81">
        <f t="shared" si="10"/>
        <v>8508</v>
      </c>
      <c r="P26" s="81">
        <v>1350.12</v>
      </c>
      <c r="Q26" s="81">
        <f t="shared" si="8"/>
        <v>26185.67</v>
      </c>
      <c r="R26" s="81">
        <f t="shared" si="0"/>
        <v>24939.53</v>
      </c>
      <c r="S26" s="81">
        <f t="shared" si="1"/>
        <v>17743.55</v>
      </c>
      <c r="T26" s="81">
        <f t="shared" si="2"/>
        <v>95060.47</v>
      </c>
      <c r="U26" s="78"/>
      <c r="V26" s="78"/>
    </row>
    <row r="27" spans="1:22" s="83" customFormat="1" ht="18.75" customHeight="1" x14ac:dyDescent="0.3">
      <c r="A27" s="78">
        <v>16</v>
      </c>
      <c r="B27" s="79" t="s">
        <v>802</v>
      </c>
      <c r="C27" s="79" t="s">
        <v>841</v>
      </c>
      <c r="D27" s="79" t="s">
        <v>268</v>
      </c>
      <c r="E27" s="79" t="s">
        <v>842</v>
      </c>
      <c r="F27" s="80" t="s">
        <v>904</v>
      </c>
      <c r="G27" s="85" t="s">
        <v>1087</v>
      </c>
      <c r="H27" s="81">
        <v>110250</v>
      </c>
      <c r="I27" s="81">
        <v>14516.49</v>
      </c>
      <c r="J27" s="81">
        <v>25</v>
      </c>
      <c r="K27" s="81">
        <f t="shared" si="3"/>
        <v>3164.1750000000002</v>
      </c>
      <c r="L27" s="81">
        <f t="shared" si="4"/>
        <v>7827.7499999999991</v>
      </c>
      <c r="M27" s="82">
        <f t="shared" si="5"/>
        <v>715.55000000000007</v>
      </c>
      <c r="N27" s="81">
        <f t="shared" si="9"/>
        <v>3351.6</v>
      </c>
      <c r="O27" s="81">
        <f t="shared" si="10"/>
        <v>7816.7250000000004</v>
      </c>
      <c r="P27" s="81">
        <v>0</v>
      </c>
      <c r="Q27" s="81">
        <f t="shared" si="8"/>
        <v>22875.8</v>
      </c>
      <c r="R27" s="81">
        <f t="shared" si="0"/>
        <v>21057.264999999999</v>
      </c>
      <c r="S27" s="81">
        <f t="shared" si="1"/>
        <v>16360.025</v>
      </c>
      <c r="T27" s="81">
        <f t="shared" si="2"/>
        <v>89192.735000000001</v>
      </c>
      <c r="U27" s="78"/>
      <c r="V27" s="78"/>
    </row>
    <row r="28" spans="1:22" s="104" customFormat="1" ht="38.25" customHeight="1" x14ac:dyDescent="0.3">
      <c r="A28" s="78">
        <v>17</v>
      </c>
      <c r="B28" s="99" t="s">
        <v>527</v>
      </c>
      <c r="C28" s="99" t="s">
        <v>528</v>
      </c>
      <c r="D28" s="99" t="s">
        <v>81</v>
      </c>
      <c r="E28" s="100" t="s">
        <v>529</v>
      </c>
      <c r="F28" s="101" t="s">
        <v>905</v>
      </c>
      <c r="G28" s="100" t="s">
        <v>700</v>
      </c>
      <c r="H28" s="102">
        <v>110000</v>
      </c>
      <c r="I28" s="102">
        <v>13445.1</v>
      </c>
      <c r="J28" s="102">
        <v>25</v>
      </c>
      <c r="K28" s="102">
        <f t="shared" si="3"/>
        <v>3157</v>
      </c>
      <c r="L28" s="102">
        <f t="shared" si="4"/>
        <v>7809.9999999999991</v>
      </c>
      <c r="M28" s="103">
        <f t="shared" si="5"/>
        <v>715.55000000000007</v>
      </c>
      <c r="N28" s="102">
        <f t="shared" si="9"/>
        <v>3344</v>
      </c>
      <c r="O28" s="102">
        <f t="shared" si="10"/>
        <v>7799.0000000000009</v>
      </c>
      <c r="P28" s="102">
        <v>4050.36</v>
      </c>
      <c r="Q28" s="102">
        <f t="shared" si="8"/>
        <v>26875.91</v>
      </c>
      <c r="R28" s="102">
        <f t="shared" si="0"/>
        <v>24021.46</v>
      </c>
      <c r="S28" s="102">
        <f t="shared" si="1"/>
        <v>16324.55</v>
      </c>
      <c r="T28" s="102">
        <f t="shared" si="2"/>
        <v>85978.540000000008</v>
      </c>
      <c r="U28" s="98"/>
      <c r="V28" s="98"/>
    </row>
    <row r="29" spans="1:22" s="83" customFormat="1" ht="18.75" customHeight="1" x14ac:dyDescent="0.3">
      <c r="A29" s="78">
        <v>18</v>
      </c>
      <c r="B29" s="86" t="s">
        <v>376</v>
      </c>
      <c r="C29" s="86" t="s">
        <v>1044</v>
      </c>
      <c r="D29" s="86" t="s">
        <v>36</v>
      </c>
      <c r="E29" s="87" t="s">
        <v>1039</v>
      </c>
      <c r="F29" s="88" t="s">
        <v>904</v>
      </c>
      <c r="G29" s="87" t="s">
        <v>699</v>
      </c>
      <c r="H29" s="89">
        <v>110000</v>
      </c>
      <c r="I29" s="89">
        <v>14120.16</v>
      </c>
      <c r="J29" s="89">
        <v>25</v>
      </c>
      <c r="K29" s="89">
        <f>+H29*2.87%</f>
        <v>3157</v>
      </c>
      <c r="L29" s="89">
        <f>+H29*7.1%</f>
        <v>7809.9999999999991</v>
      </c>
      <c r="M29" s="82">
        <f t="shared" si="5"/>
        <v>715.55000000000007</v>
      </c>
      <c r="N29" s="89">
        <f>+H29*3.04%</f>
        <v>3344</v>
      </c>
      <c r="O29" s="89">
        <f>+H29*7.09%</f>
        <v>7799.0000000000009</v>
      </c>
      <c r="P29" s="89">
        <v>1350.12</v>
      </c>
      <c r="Q29" s="89">
        <f>SUM(K29:P29)</f>
        <v>24175.67</v>
      </c>
      <c r="R29" s="81">
        <f t="shared" si="0"/>
        <v>21996.28</v>
      </c>
      <c r="S29" s="89">
        <f>+L29+M29+O29</f>
        <v>16324.55</v>
      </c>
      <c r="T29" s="89">
        <f>+H29-R29</f>
        <v>88003.72</v>
      </c>
      <c r="U29" s="78"/>
      <c r="V29" s="78"/>
    </row>
    <row r="30" spans="1:22" s="83" customFormat="1" ht="18.75" customHeight="1" x14ac:dyDescent="0.3">
      <c r="A30" s="78">
        <v>19</v>
      </c>
      <c r="B30" s="79" t="s">
        <v>888</v>
      </c>
      <c r="C30" s="79" t="s">
        <v>889</v>
      </c>
      <c r="D30" s="79" t="s">
        <v>48</v>
      </c>
      <c r="E30" s="79" t="s">
        <v>937</v>
      </c>
      <c r="F30" s="80" t="s">
        <v>905</v>
      </c>
      <c r="G30" s="85" t="s">
        <v>699</v>
      </c>
      <c r="H30" s="90">
        <v>108900</v>
      </c>
      <c r="I30" s="84">
        <v>14198.94</v>
      </c>
      <c r="J30" s="81">
        <v>25</v>
      </c>
      <c r="K30" s="81">
        <f t="shared" si="3"/>
        <v>3125.43</v>
      </c>
      <c r="L30" s="81">
        <f t="shared" si="4"/>
        <v>7731.9</v>
      </c>
      <c r="M30" s="82">
        <f t="shared" si="5"/>
        <v>715.55000000000007</v>
      </c>
      <c r="N30" s="81">
        <f t="shared" si="9"/>
        <v>3310.56</v>
      </c>
      <c r="O30" s="81">
        <f t="shared" si="10"/>
        <v>7721.01</v>
      </c>
      <c r="P30" s="81">
        <v>0</v>
      </c>
      <c r="Q30" s="81">
        <f t="shared" si="8"/>
        <v>22604.449999999997</v>
      </c>
      <c r="R30" s="81">
        <f t="shared" si="0"/>
        <v>20659.93</v>
      </c>
      <c r="S30" s="81">
        <f t="shared" si="1"/>
        <v>16168.46</v>
      </c>
      <c r="T30" s="81">
        <f t="shared" si="2"/>
        <v>88240.07</v>
      </c>
      <c r="U30" s="78"/>
      <c r="V30" s="78"/>
    </row>
    <row r="31" spans="1:22" s="83" customFormat="1" ht="18.75" customHeight="1" x14ac:dyDescent="0.3">
      <c r="A31" s="78">
        <v>20</v>
      </c>
      <c r="B31" s="79" t="s">
        <v>288</v>
      </c>
      <c r="C31" s="79" t="s">
        <v>1017</v>
      </c>
      <c r="D31" s="79" t="s">
        <v>268</v>
      </c>
      <c r="E31" s="79" t="s">
        <v>573</v>
      </c>
      <c r="F31" s="80" t="s">
        <v>904</v>
      </c>
      <c r="G31" s="85" t="s">
        <v>1087</v>
      </c>
      <c r="H31" s="81">
        <v>100000</v>
      </c>
      <c r="I31" s="81">
        <v>12105.44</v>
      </c>
      <c r="J31" s="81">
        <v>25</v>
      </c>
      <c r="K31" s="81">
        <f t="shared" si="3"/>
        <v>2870</v>
      </c>
      <c r="L31" s="81">
        <f t="shared" si="4"/>
        <v>7099.9999999999991</v>
      </c>
      <c r="M31" s="82">
        <f t="shared" si="5"/>
        <v>715.55000000000007</v>
      </c>
      <c r="N31" s="81">
        <f t="shared" si="9"/>
        <v>3040</v>
      </c>
      <c r="O31" s="81">
        <f t="shared" si="10"/>
        <v>7090.0000000000009</v>
      </c>
      <c r="P31" s="81">
        <v>0</v>
      </c>
      <c r="Q31" s="81">
        <f t="shared" si="8"/>
        <v>20815.55</v>
      </c>
      <c r="R31" s="81">
        <f t="shared" si="0"/>
        <v>18040.440000000002</v>
      </c>
      <c r="S31" s="81">
        <f t="shared" si="1"/>
        <v>14905.55</v>
      </c>
      <c r="T31" s="81">
        <f t="shared" si="2"/>
        <v>81959.56</v>
      </c>
      <c r="U31" s="78"/>
      <c r="V31" s="78"/>
    </row>
    <row r="32" spans="1:22" s="83" customFormat="1" ht="18.75" customHeight="1" x14ac:dyDescent="0.3">
      <c r="A32" s="78">
        <v>21</v>
      </c>
      <c r="B32" s="79" t="s">
        <v>387</v>
      </c>
      <c r="C32" s="79" t="s">
        <v>388</v>
      </c>
      <c r="D32" s="79" t="s">
        <v>223</v>
      </c>
      <c r="E32" s="85" t="s">
        <v>931</v>
      </c>
      <c r="F32" s="80" t="s">
        <v>905</v>
      </c>
      <c r="G32" s="85" t="s">
        <v>699</v>
      </c>
      <c r="H32" s="81">
        <v>90750</v>
      </c>
      <c r="I32" s="81">
        <v>9592.08</v>
      </c>
      <c r="J32" s="81">
        <v>25</v>
      </c>
      <c r="K32" s="81">
        <f t="shared" si="3"/>
        <v>2604.5250000000001</v>
      </c>
      <c r="L32" s="81">
        <f t="shared" si="4"/>
        <v>6443.2499999999991</v>
      </c>
      <c r="M32" s="82">
        <f t="shared" si="5"/>
        <v>715.55000000000007</v>
      </c>
      <c r="N32" s="81">
        <f t="shared" si="9"/>
        <v>2758.8</v>
      </c>
      <c r="O32" s="81">
        <f t="shared" si="10"/>
        <v>6434.1750000000002</v>
      </c>
      <c r="P32" s="81">
        <v>1350.12</v>
      </c>
      <c r="Q32" s="81">
        <f t="shared" si="8"/>
        <v>20306.419999999998</v>
      </c>
      <c r="R32" s="81">
        <f t="shared" si="0"/>
        <v>16330.524999999998</v>
      </c>
      <c r="S32" s="81">
        <f t="shared" si="1"/>
        <v>13592.974999999999</v>
      </c>
      <c r="T32" s="81">
        <f t="shared" si="2"/>
        <v>74419.475000000006</v>
      </c>
      <c r="U32" s="78"/>
      <c r="V32" s="78"/>
    </row>
    <row r="33" spans="1:22" s="83" customFormat="1" ht="18.75" customHeight="1" x14ac:dyDescent="0.3">
      <c r="A33" s="78">
        <v>22</v>
      </c>
      <c r="B33" s="79" t="s">
        <v>537</v>
      </c>
      <c r="C33" s="79" t="s">
        <v>621</v>
      </c>
      <c r="D33" s="79" t="s">
        <v>268</v>
      </c>
      <c r="E33" s="79" t="s">
        <v>936</v>
      </c>
      <c r="F33" s="80" t="s">
        <v>905</v>
      </c>
      <c r="G33" s="85" t="s">
        <v>1087</v>
      </c>
      <c r="H33" s="81">
        <v>90000</v>
      </c>
      <c r="I33" s="81">
        <v>9753.19</v>
      </c>
      <c r="J33" s="81">
        <v>25</v>
      </c>
      <c r="K33" s="81">
        <f t="shared" si="3"/>
        <v>2583</v>
      </c>
      <c r="L33" s="81">
        <f t="shared" si="4"/>
        <v>6389.9999999999991</v>
      </c>
      <c r="M33" s="82">
        <f t="shared" si="5"/>
        <v>715.55000000000007</v>
      </c>
      <c r="N33" s="81">
        <f t="shared" si="9"/>
        <v>2736</v>
      </c>
      <c r="O33" s="81">
        <f t="shared" si="10"/>
        <v>6381</v>
      </c>
      <c r="P33" s="81"/>
      <c r="Q33" s="81">
        <f t="shared" si="8"/>
        <v>18805.55</v>
      </c>
      <c r="R33" s="81">
        <f t="shared" si="0"/>
        <v>15097.19</v>
      </c>
      <c r="S33" s="81">
        <f t="shared" si="1"/>
        <v>13486.55</v>
      </c>
      <c r="T33" s="81">
        <f t="shared" si="2"/>
        <v>74902.81</v>
      </c>
      <c r="U33" s="78"/>
      <c r="V33" s="78"/>
    </row>
    <row r="34" spans="1:22" s="104" customFormat="1" ht="37.5" customHeight="1" x14ac:dyDescent="0.3">
      <c r="A34" s="78">
        <v>23</v>
      </c>
      <c r="B34" s="99" t="s">
        <v>385</v>
      </c>
      <c r="C34" s="99" t="s">
        <v>386</v>
      </c>
      <c r="D34" s="99" t="s">
        <v>63</v>
      </c>
      <c r="E34" s="100" t="s">
        <v>414</v>
      </c>
      <c r="F34" s="101" t="s">
        <v>905</v>
      </c>
      <c r="G34" s="100" t="s">
        <v>699</v>
      </c>
      <c r="H34" s="102">
        <v>88550</v>
      </c>
      <c r="I34" s="102">
        <v>9074.58</v>
      </c>
      <c r="J34" s="102">
        <v>25</v>
      </c>
      <c r="K34" s="102">
        <f t="shared" si="3"/>
        <v>2541.3849999999998</v>
      </c>
      <c r="L34" s="102">
        <f t="shared" si="4"/>
        <v>6287.0499999999993</v>
      </c>
      <c r="M34" s="103">
        <f t="shared" si="5"/>
        <v>715.55000000000007</v>
      </c>
      <c r="N34" s="102">
        <f t="shared" si="9"/>
        <v>2691.92</v>
      </c>
      <c r="O34" s="102">
        <f t="shared" si="10"/>
        <v>6278.1950000000006</v>
      </c>
      <c r="P34" s="102">
        <v>1350.12</v>
      </c>
      <c r="Q34" s="102">
        <f t="shared" si="8"/>
        <v>19864.219999999998</v>
      </c>
      <c r="R34" s="102">
        <f t="shared" si="0"/>
        <v>15683.005000000001</v>
      </c>
      <c r="S34" s="102">
        <f t="shared" si="1"/>
        <v>13280.795</v>
      </c>
      <c r="T34" s="102">
        <f t="shared" si="2"/>
        <v>72866.994999999995</v>
      </c>
      <c r="U34" s="98"/>
      <c r="V34" s="98"/>
    </row>
    <row r="35" spans="1:22" s="83" customFormat="1" ht="18.75" customHeight="1" x14ac:dyDescent="0.3">
      <c r="A35" s="78">
        <v>24</v>
      </c>
      <c r="B35" s="79" t="s">
        <v>46</v>
      </c>
      <c r="C35" s="79" t="s">
        <v>47</v>
      </c>
      <c r="D35" s="79" t="s">
        <v>48</v>
      </c>
      <c r="E35" s="85" t="s">
        <v>49</v>
      </c>
      <c r="F35" s="80" t="s">
        <v>905</v>
      </c>
      <c r="G35" s="85" t="s">
        <v>699</v>
      </c>
      <c r="H35" s="81">
        <v>87846</v>
      </c>
      <c r="I35" s="81">
        <v>9246.51</v>
      </c>
      <c r="J35" s="81">
        <v>25</v>
      </c>
      <c r="K35" s="81">
        <f t="shared" si="3"/>
        <v>2521.1801999999998</v>
      </c>
      <c r="L35" s="81">
        <f t="shared" si="4"/>
        <v>6237.0659999999998</v>
      </c>
      <c r="M35" s="82">
        <f t="shared" si="5"/>
        <v>715.55000000000007</v>
      </c>
      <c r="N35" s="81">
        <f t="shared" si="9"/>
        <v>2670.5183999999999</v>
      </c>
      <c r="O35" s="81">
        <f t="shared" si="10"/>
        <v>6228.2814000000008</v>
      </c>
      <c r="P35" s="81">
        <v>0</v>
      </c>
      <c r="Q35" s="81">
        <f t="shared" si="8"/>
        <v>18372.595999999998</v>
      </c>
      <c r="R35" s="81">
        <f t="shared" si="0"/>
        <v>14463.208600000002</v>
      </c>
      <c r="S35" s="81">
        <f t="shared" si="1"/>
        <v>13180.897400000002</v>
      </c>
      <c r="T35" s="81">
        <f t="shared" si="2"/>
        <v>73382.791400000002</v>
      </c>
      <c r="U35" s="78"/>
      <c r="V35" s="78"/>
    </row>
    <row r="36" spans="1:22" s="104" customFormat="1" ht="37.5" customHeight="1" x14ac:dyDescent="0.3">
      <c r="A36" s="78">
        <v>25</v>
      </c>
      <c r="B36" s="99" t="s">
        <v>114</v>
      </c>
      <c r="C36" s="99" t="s">
        <v>115</v>
      </c>
      <c r="D36" s="100" t="s">
        <v>85</v>
      </c>
      <c r="E36" s="99" t="s">
        <v>934</v>
      </c>
      <c r="F36" s="101" t="s">
        <v>905</v>
      </c>
      <c r="G36" s="100" t="s">
        <v>699</v>
      </c>
      <c r="H36" s="102">
        <v>86526</v>
      </c>
      <c r="I36" s="102">
        <v>8260.9599999999991</v>
      </c>
      <c r="J36" s="102">
        <v>25</v>
      </c>
      <c r="K36" s="102">
        <f t="shared" si="3"/>
        <v>2483.2961999999998</v>
      </c>
      <c r="L36" s="102">
        <f t="shared" si="4"/>
        <v>6143.3459999999995</v>
      </c>
      <c r="M36" s="103">
        <f t="shared" si="5"/>
        <v>715.55000000000007</v>
      </c>
      <c r="N36" s="102">
        <f t="shared" si="9"/>
        <v>2630.3903999999998</v>
      </c>
      <c r="O36" s="102">
        <f t="shared" si="10"/>
        <v>6134.6934000000001</v>
      </c>
      <c r="P36" s="102">
        <v>2700.24</v>
      </c>
      <c r="Q36" s="102">
        <f t="shared" si="8"/>
        <v>20807.515999999996</v>
      </c>
      <c r="R36" s="102">
        <f t="shared" si="0"/>
        <v>16099.8866</v>
      </c>
      <c r="S36" s="102">
        <f t="shared" si="1"/>
        <v>12993.589400000001</v>
      </c>
      <c r="T36" s="102">
        <f t="shared" si="2"/>
        <v>70426.113400000002</v>
      </c>
      <c r="U36" s="98"/>
      <c r="V36" s="98"/>
    </row>
    <row r="37" spans="1:22" s="83" customFormat="1" ht="18.75" customHeight="1" x14ac:dyDescent="0.3">
      <c r="A37" s="78">
        <v>26</v>
      </c>
      <c r="B37" s="79" t="s">
        <v>415</v>
      </c>
      <c r="C37" s="79" t="s">
        <v>416</v>
      </c>
      <c r="D37" s="79" t="s">
        <v>40</v>
      </c>
      <c r="E37" s="79" t="s">
        <v>937</v>
      </c>
      <c r="F37" s="80" t="s">
        <v>905</v>
      </c>
      <c r="G37" s="85" t="s">
        <v>699</v>
      </c>
      <c r="H37" s="81">
        <v>86368.59</v>
      </c>
      <c r="I37" s="81">
        <v>7886.4</v>
      </c>
      <c r="J37" s="81">
        <v>25</v>
      </c>
      <c r="K37" s="81">
        <f t="shared" si="3"/>
        <v>2478.7785329999997</v>
      </c>
      <c r="L37" s="81">
        <f t="shared" si="4"/>
        <v>6132.1698899999992</v>
      </c>
      <c r="M37" s="82">
        <f t="shared" si="5"/>
        <v>715.55000000000007</v>
      </c>
      <c r="N37" s="81">
        <f t="shared" si="9"/>
        <v>2625.6051359999997</v>
      </c>
      <c r="O37" s="81">
        <f t="shared" si="10"/>
        <v>6123.5330309999999</v>
      </c>
      <c r="P37" s="81">
        <v>4050.36</v>
      </c>
      <c r="Q37" s="81">
        <f t="shared" si="8"/>
        <v>22125.996589999999</v>
      </c>
      <c r="R37" s="81">
        <f t="shared" si="0"/>
        <v>17066.143668999997</v>
      </c>
      <c r="S37" s="81">
        <f t="shared" si="1"/>
        <v>12971.252920999999</v>
      </c>
      <c r="T37" s="81">
        <f t="shared" si="2"/>
        <v>69302.446330999999</v>
      </c>
      <c r="U37" s="78"/>
      <c r="V37" s="78"/>
    </row>
    <row r="38" spans="1:22" s="93" customFormat="1" ht="18.75" customHeight="1" x14ac:dyDescent="0.3">
      <c r="A38" s="78">
        <v>27</v>
      </c>
      <c r="B38" s="79" t="s">
        <v>342</v>
      </c>
      <c r="C38" s="79" t="s">
        <v>343</v>
      </c>
      <c r="D38" s="79" t="s">
        <v>48</v>
      </c>
      <c r="E38" s="79" t="s">
        <v>944</v>
      </c>
      <c r="F38" s="80" t="s">
        <v>905</v>
      </c>
      <c r="G38" s="85" t="s">
        <v>700</v>
      </c>
      <c r="H38" s="81">
        <v>80000</v>
      </c>
      <c r="I38" s="81">
        <v>7400.94</v>
      </c>
      <c r="J38" s="81">
        <v>25</v>
      </c>
      <c r="K38" s="81">
        <f t="shared" si="3"/>
        <v>2296</v>
      </c>
      <c r="L38" s="81">
        <f t="shared" si="4"/>
        <v>5679.9999999999991</v>
      </c>
      <c r="M38" s="82">
        <f t="shared" si="5"/>
        <v>715.55000000000007</v>
      </c>
      <c r="N38" s="81">
        <f t="shared" si="9"/>
        <v>2432</v>
      </c>
      <c r="O38" s="81">
        <f t="shared" si="10"/>
        <v>5672</v>
      </c>
      <c r="P38" s="81">
        <v>0</v>
      </c>
      <c r="Q38" s="81">
        <f t="shared" si="8"/>
        <v>16795.55</v>
      </c>
      <c r="R38" s="81">
        <f t="shared" si="0"/>
        <v>12153.939999999999</v>
      </c>
      <c r="S38" s="81">
        <f t="shared" si="1"/>
        <v>12067.55</v>
      </c>
      <c r="T38" s="81">
        <f t="shared" si="2"/>
        <v>67846.06</v>
      </c>
      <c r="U38" s="91"/>
      <c r="V38" s="92"/>
    </row>
    <row r="39" spans="1:22" s="104" customFormat="1" ht="37.5" customHeight="1" x14ac:dyDescent="0.3">
      <c r="A39" s="78">
        <v>28</v>
      </c>
      <c r="B39" s="99" t="s">
        <v>487</v>
      </c>
      <c r="C39" s="99" t="s">
        <v>488</v>
      </c>
      <c r="D39" s="100" t="s">
        <v>1040</v>
      </c>
      <c r="E39" s="100" t="s">
        <v>1041</v>
      </c>
      <c r="F39" s="101" t="s">
        <v>904</v>
      </c>
      <c r="G39" s="100" t="s">
        <v>700</v>
      </c>
      <c r="H39" s="102">
        <v>80000</v>
      </c>
      <c r="I39" s="102">
        <v>7400.94</v>
      </c>
      <c r="J39" s="102">
        <v>25</v>
      </c>
      <c r="K39" s="102">
        <f>+H39*2.87%</f>
        <v>2296</v>
      </c>
      <c r="L39" s="102">
        <f>+H39*7.1%</f>
        <v>5679.9999999999991</v>
      </c>
      <c r="M39" s="103">
        <f t="shared" si="5"/>
        <v>715.55000000000007</v>
      </c>
      <c r="N39" s="102">
        <f>+H39*3.04%</f>
        <v>2432</v>
      </c>
      <c r="O39" s="102">
        <f>+H39*7.09%</f>
        <v>5672</v>
      </c>
      <c r="P39" s="102"/>
      <c r="Q39" s="102">
        <f>SUM(K39:P39)</f>
        <v>16795.55</v>
      </c>
      <c r="R39" s="102">
        <f t="shared" si="0"/>
        <v>12153.939999999999</v>
      </c>
      <c r="S39" s="102">
        <f>+L39+M39+O39</f>
        <v>12067.55</v>
      </c>
      <c r="T39" s="102">
        <f>+H39-R39</f>
        <v>67846.06</v>
      </c>
      <c r="U39" s="98"/>
      <c r="V39" s="98"/>
    </row>
    <row r="40" spans="1:22" s="83" customFormat="1" ht="18.75" customHeight="1" x14ac:dyDescent="0.3">
      <c r="A40" s="78">
        <v>29</v>
      </c>
      <c r="B40" s="79" t="s">
        <v>27</v>
      </c>
      <c r="C40" s="79" t="s">
        <v>28</v>
      </c>
      <c r="D40" s="79" t="s">
        <v>29</v>
      </c>
      <c r="E40" s="85" t="s">
        <v>1043</v>
      </c>
      <c r="F40" s="80" t="s">
        <v>905</v>
      </c>
      <c r="G40" s="85" t="s">
        <v>699</v>
      </c>
      <c r="H40" s="81">
        <v>80000</v>
      </c>
      <c r="I40" s="81">
        <v>6725.88</v>
      </c>
      <c r="J40" s="81">
        <v>25</v>
      </c>
      <c r="K40" s="81">
        <f>+H40*2.87%</f>
        <v>2296</v>
      </c>
      <c r="L40" s="81">
        <f>+H40*7.1%</f>
        <v>5679.9999999999991</v>
      </c>
      <c r="M40" s="82">
        <f t="shared" si="5"/>
        <v>715.55000000000007</v>
      </c>
      <c r="N40" s="81">
        <f>+H40*3.04%</f>
        <v>2432</v>
      </c>
      <c r="O40" s="81">
        <f>+H40*7.09%</f>
        <v>5672</v>
      </c>
      <c r="P40" s="81">
        <v>2700.24</v>
      </c>
      <c r="Q40" s="81">
        <f>SUM(K40:P40)</f>
        <v>19495.79</v>
      </c>
      <c r="R40" s="81">
        <f t="shared" si="0"/>
        <v>14179.12</v>
      </c>
      <c r="S40" s="81">
        <f>+L40+M40+O40</f>
        <v>12067.55</v>
      </c>
      <c r="T40" s="81">
        <f>+H40-R40</f>
        <v>65820.88</v>
      </c>
      <c r="U40" s="78"/>
      <c r="V40" s="78"/>
    </row>
    <row r="41" spans="1:22" s="83" customFormat="1" ht="18.75" customHeight="1" x14ac:dyDescent="0.3">
      <c r="A41" s="78">
        <v>30</v>
      </c>
      <c r="B41" s="79" t="s">
        <v>165</v>
      </c>
      <c r="C41" s="79" t="s">
        <v>166</v>
      </c>
      <c r="D41" s="79" t="s">
        <v>29</v>
      </c>
      <c r="E41" s="85" t="s">
        <v>1042</v>
      </c>
      <c r="F41" s="80" t="s">
        <v>904</v>
      </c>
      <c r="G41" s="85" t="s">
        <v>699</v>
      </c>
      <c r="H41" s="81">
        <v>80000</v>
      </c>
      <c r="I41" s="81">
        <v>7400.94</v>
      </c>
      <c r="J41" s="81">
        <v>25</v>
      </c>
      <c r="K41" s="81">
        <f>+H41*2.87%</f>
        <v>2296</v>
      </c>
      <c r="L41" s="81">
        <f>+H41*7.1%</f>
        <v>5679.9999999999991</v>
      </c>
      <c r="M41" s="82">
        <f t="shared" si="5"/>
        <v>715.55000000000007</v>
      </c>
      <c r="N41" s="81">
        <f>+H41*3.04%</f>
        <v>2432</v>
      </c>
      <c r="O41" s="81">
        <f>+H41*7.09%</f>
        <v>5672</v>
      </c>
      <c r="P41" s="81">
        <v>0</v>
      </c>
      <c r="Q41" s="81">
        <f>SUM(K41:P41)</f>
        <v>16795.55</v>
      </c>
      <c r="R41" s="81">
        <f t="shared" si="0"/>
        <v>12153.939999999999</v>
      </c>
      <c r="S41" s="81">
        <f>+L41+M41+O41</f>
        <v>12067.55</v>
      </c>
      <c r="T41" s="81">
        <f>+H41-R41</f>
        <v>67846.06</v>
      </c>
      <c r="U41" s="78"/>
      <c r="V41" s="78"/>
    </row>
    <row r="42" spans="1:22" s="104" customFormat="1" ht="36" customHeight="1" x14ac:dyDescent="0.3">
      <c r="A42" s="78">
        <v>31</v>
      </c>
      <c r="B42" s="99" t="s">
        <v>513</v>
      </c>
      <c r="C42" s="99" t="s">
        <v>586</v>
      </c>
      <c r="D42" s="99" t="s">
        <v>29</v>
      </c>
      <c r="E42" s="100" t="s">
        <v>944</v>
      </c>
      <c r="F42" s="101" t="s">
        <v>905</v>
      </c>
      <c r="G42" s="100" t="s">
        <v>700</v>
      </c>
      <c r="H42" s="102">
        <v>80000</v>
      </c>
      <c r="I42" s="102">
        <v>7400.94</v>
      </c>
      <c r="J42" s="102">
        <v>25</v>
      </c>
      <c r="K42" s="102">
        <f>+H42*2.87%</f>
        <v>2296</v>
      </c>
      <c r="L42" s="102">
        <f>+H42*7.1%</f>
        <v>5679.9999999999991</v>
      </c>
      <c r="M42" s="103">
        <f t="shared" si="5"/>
        <v>715.55000000000007</v>
      </c>
      <c r="N42" s="102">
        <f>+H42*3.04%</f>
        <v>2432</v>
      </c>
      <c r="O42" s="102">
        <f>+H42*7.09%</f>
        <v>5672</v>
      </c>
      <c r="P42" s="102">
        <v>0</v>
      </c>
      <c r="Q42" s="102">
        <f>SUM(K42:P42)</f>
        <v>16795.55</v>
      </c>
      <c r="R42" s="102">
        <f t="shared" si="0"/>
        <v>12153.939999999999</v>
      </c>
      <c r="S42" s="102">
        <f>+L42+M42+O42</f>
        <v>12067.55</v>
      </c>
      <c r="T42" s="102">
        <f>+H42-R42</f>
        <v>67846.06</v>
      </c>
      <c r="U42" s="98"/>
      <c r="V42" s="98"/>
    </row>
    <row r="43" spans="1:22" s="93" customFormat="1" ht="18.75" customHeight="1" x14ac:dyDescent="0.3">
      <c r="A43" s="78">
        <v>32</v>
      </c>
      <c r="B43" s="94" t="s">
        <v>1036</v>
      </c>
      <c r="C43" s="94" t="s">
        <v>1037</v>
      </c>
      <c r="D43" s="94" t="s">
        <v>223</v>
      </c>
      <c r="E43" s="94" t="s">
        <v>573</v>
      </c>
      <c r="F43" s="95" t="s">
        <v>905</v>
      </c>
      <c r="G43" s="110" t="s">
        <v>1087</v>
      </c>
      <c r="H43" s="96">
        <v>80000</v>
      </c>
      <c r="I43" s="96">
        <v>7400.94</v>
      </c>
      <c r="J43" s="96">
        <v>25</v>
      </c>
      <c r="K43" s="96">
        <f t="shared" si="3"/>
        <v>2296</v>
      </c>
      <c r="L43" s="96">
        <f t="shared" si="4"/>
        <v>5679.9999999999991</v>
      </c>
      <c r="M43" s="82">
        <f t="shared" si="5"/>
        <v>715.55000000000007</v>
      </c>
      <c r="N43" s="96">
        <f t="shared" si="9"/>
        <v>2432</v>
      </c>
      <c r="O43" s="96">
        <f t="shared" si="10"/>
        <v>5672</v>
      </c>
      <c r="P43" s="96">
        <v>0</v>
      </c>
      <c r="Q43" s="81">
        <f t="shared" si="8"/>
        <v>16795.55</v>
      </c>
      <c r="R43" s="81">
        <f t="shared" si="0"/>
        <v>12153.939999999999</v>
      </c>
      <c r="S43" s="81">
        <f t="shared" si="1"/>
        <v>12067.55</v>
      </c>
      <c r="T43" s="96">
        <f t="shared" si="2"/>
        <v>67846.06</v>
      </c>
      <c r="U43" s="91"/>
      <c r="V43" s="91"/>
    </row>
    <row r="44" spans="1:22" s="104" customFormat="1" ht="37.5" customHeight="1" x14ac:dyDescent="0.3">
      <c r="A44" s="78">
        <v>33</v>
      </c>
      <c r="B44" s="99" t="s">
        <v>926</v>
      </c>
      <c r="C44" s="99" t="s">
        <v>927</v>
      </c>
      <c r="D44" s="99" t="s">
        <v>253</v>
      </c>
      <c r="E44" s="100" t="s">
        <v>928</v>
      </c>
      <c r="F44" s="101" t="s">
        <v>904</v>
      </c>
      <c r="G44" s="100" t="s">
        <v>699</v>
      </c>
      <c r="H44" s="102">
        <v>80000</v>
      </c>
      <c r="I44" s="102">
        <v>7400.94</v>
      </c>
      <c r="J44" s="102">
        <v>25</v>
      </c>
      <c r="K44" s="102">
        <f>+H44*2.87%</f>
        <v>2296</v>
      </c>
      <c r="L44" s="102">
        <f>+H44*7.1%</f>
        <v>5679.9999999999991</v>
      </c>
      <c r="M44" s="103">
        <f t="shared" si="5"/>
        <v>715.55000000000007</v>
      </c>
      <c r="N44" s="102">
        <f>+H44*3.04%</f>
        <v>2432</v>
      </c>
      <c r="O44" s="102">
        <f>+H44*7.09%</f>
        <v>5672</v>
      </c>
      <c r="P44" s="102">
        <v>0</v>
      </c>
      <c r="Q44" s="102">
        <f>SUM(K44:P44)</f>
        <v>16795.55</v>
      </c>
      <c r="R44" s="102">
        <f t="shared" si="0"/>
        <v>12153.939999999999</v>
      </c>
      <c r="S44" s="102">
        <f>+L44+M44+O44</f>
        <v>12067.55</v>
      </c>
      <c r="T44" s="102">
        <f>+H44-R44</f>
        <v>67846.06</v>
      </c>
      <c r="U44" s="98"/>
      <c r="V44" s="98"/>
    </row>
    <row r="45" spans="1:22" s="83" customFormat="1" ht="18.75" customHeight="1" x14ac:dyDescent="0.3">
      <c r="A45" s="78">
        <v>34</v>
      </c>
      <c r="B45" s="79" t="s">
        <v>93</v>
      </c>
      <c r="C45" s="79" t="s">
        <v>94</v>
      </c>
      <c r="D45" s="79" t="s">
        <v>29</v>
      </c>
      <c r="E45" s="85" t="s">
        <v>95</v>
      </c>
      <c r="F45" s="80" t="s">
        <v>905</v>
      </c>
      <c r="G45" s="85" t="s">
        <v>699</v>
      </c>
      <c r="H45" s="81">
        <v>80000</v>
      </c>
      <c r="I45" s="81">
        <v>7400.94</v>
      </c>
      <c r="J45" s="81">
        <v>25</v>
      </c>
      <c r="K45" s="81">
        <f>+H45*2.87%</f>
        <v>2296</v>
      </c>
      <c r="L45" s="81">
        <f>+H45*7.1%</f>
        <v>5679.9999999999991</v>
      </c>
      <c r="M45" s="82">
        <f t="shared" si="5"/>
        <v>715.55000000000007</v>
      </c>
      <c r="N45" s="81">
        <f>+H45*3.04%</f>
        <v>2432</v>
      </c>
      <c r="O45" s="81">
        <f>+H45*7.09%</f>
        <v>5672</v>
      </c>
      <c r="P45" s="81">
        <v>0</v>
      </c>
      <c r="Q45" s="81">
        <f>SUM(K45:P45)</f>
        <v>16795.55</v>
      </c>
      <c r="R45" s="81">
        <f t="shared" si="0"/>
        <v>12153.939999999999</v>
      </c>
      <c r="S45" s="81">
        <f>+L45+M45+O45</f>
        <v>12067.55</v>
      </c>
      <c r="T45" s="81">
        <f>+H45-R45</f>
        <v>67846.06</v>
      </c>
      <c r="U45" s="78"/>
      <c r="V45" s="78"/>
    </row>
    <row r="46" spans="1:22" s="83" customFormat="1" ht="18.75" customHeight="1" x14ac:dyDescent="0.3">
      <c r="A46" s="78">
        <v>35</v>
      </c>
      <c r="B46" s="79" t="s">
        <v>217</v>
      </c>
      <c r="C46" s="79" t="s">
        <v>218</v>
      </c>
      <c r="D46" s="79" t="s">
        <v>29</v>
      </c>
      <c r="E46" s="85" t="s">
        <v>1062</v>
      </c>
      <c r="F46" s="80" t="s">
        <v>905</v>
      </c>
      <c r="G46" s="85" t="s">
        <v>699</v>
      </c>
      <c r="H46" s="81">
        <v>80000</v>
      </c>
      <c r="I46" s="81">
        <v>7400.94</v>
      </c>
      <c r="J46" s="81">
        <v>25</v>
      </c>
      <c r="K46" s="81">
        <f>+H46*2.87%</f>
        <v>2296</v>
      </c>
      <c r="L46" s="81">
        <f>+H46*7.1%</f>
        <v>5679.9999999999991</v>
      </c>
      <c r="M46" s="82">
        <f t="shared" si="5"/>
        <v>715.55000000000007</v>
      </c>
      <c r="N46" s="81">
        <f>+H46*3.04%</f>
        <v>2432</v>
      </c>
      <c r="O46" s="81">
        <f>+H46*7.09%</f>
        <v>5672</v>
      </c>
      <c r="P46" s="81">
        <v>0</v>
      </c>
      <c r="Q46" s="81">
        <f>SUM(K46:P46)</f>
        <v>16795.55</v>
      </c>
      <c r="R46" s="81">
        <f t="shared" si="0"/>
        <v>12153.939999999999</v>
      </c>
      <c r="S46" s="81">
        <f>+L46+M46+O46</f>
        <v>12067.55</v>
      </c>
      <c r="T46" s="81">
        <f>+H46-R46</f>
        <v>67846.06</v>
      </c>
      <c r="U46" s="78"/>
      <c r="V46" s="78"/>
    </row>
    <row r="47" spans="1:22" s="83" customFormat="1" ht="18.75" customHeight="1" x14ac:dyDescent="0.3">
      <c r="A47" s="78">
        <v>36</v>
      </c>
      <c r="B47" s="79" t="s">
        <v>309</v>
      </c>
      <c r="C47" s="79" t="s">
        <v>310</v>
      </c>
      <c r="D47" s="79" t="s">
        <v>253</v>
      </c>
      <c r="E47" s="79" t="s">
        <v>121</v>
      </c>
      <c r="F47" s="80" t="s">
        <v>905</v>
      </c>
      <c r="G47" s="85" t="s">
        <v>700</v>
      </c>
      <c r="H47" s="81">
        <v>80000</v>
      </c>
      <c r="I47" s="81">
        <v>7063.41</v>
      </c>
      <c r="J47" s="81">
        <v>25</v>
      </c>
      <c r="K47" s="81">
        <f>+H47*2.87%</f>
        <v>2296</v>
      </c>
      <c r="L47" s="81">
        <f>+H47*7.1%</f>
        <v>5679.9999999999991</v>
      </c>
      <c r="M47" s="82">
        <f t="shared" si="5"/>
        <v>715.55000000000007</v>
      </c>
      <c r="N47" s="81">
        <f>+H47*3.04%</f>
        <v>2432</v>
      </c>
      <c r="O47" s="81">
        <f>+H47*7.09%</f>
        <v>5672</v>
      </c>
      <c r="P47" s="81">
        <v>1350.12</v>
      </c>
      <c r="Q47" s="81">
        <f>SUM(K47:P47)</f>
        <v>18145.669999999998</v>
      </c>
      <c r="R47" s="81">
        <f t="shared" si="0"/>
        <v>13166.529999999999</v>
      </c>
      <c r="S47" s="81">
        <f>+L47+M47+O47</f>
        <v>12067.55</v>
      </c>
      <c r="T47" s="81">
        <f>+H47-R47</f>
        <v>66833.47</v>
      </c>
      <c r="U47" s="78"/>
      <c r="V47" s="78"/>
    </row>
    <row r="48" spans="1:22" s="83" customFormat="1" ht="18.75" customHeight="1" x14ac:dyDescent="0.3">
      <c r="A48" s="78">
        <v>37</v>
      </c>
      <c r="B48" s="94" t="s">
        <v>265</v>
      </c>
      <c r="C48" s="94" t="s">
        <v>584</v>
      </c>
      <c r="D48" s="94" t="s">
        <v>266</v>
      </c>
      <c r="E48" s="94" t="s">
        <v>938</v>
      </c>
      <c r="F48" s="95" t="s">
        <v>905</v>
      </c>
      <c r="G48" s="110" t="s">
        <v>699</v>
      </c>
      <c r="H48" s="96">
        <v>76810.8</v>
      </c>
      <c r="I48" s="96">
        <v>6380.08</v>
      </c>
      <c r="J48" s="96">
        <v>25</v>
      </c>
      <c r="K48" s="96">
        <f t="shared" si="3"/>
        <v>2204.4699599999999</v>
      </c>
      <c r="L48" s="96">
        <f t="shared" si="4"/>
        <v>5453.5667999999996</v>
      </c>
      <c r="M48" s="82">
        <f t="shared" si="5"/>
        <v>715.55000000000007</v>
      </c>
      <c r="N48" s="96">
        <f t="shared" si="9"/>
        <v>2335.0483199999999</v>
      </c>
      <c r="O48" s="96">
        <f t="shared" si="10"/>
        <v>5445.8857200000002</v>
      </c>
      <c r="P48" s="96">
        <v>1350.12</v>
      </c>
      <c r="Q48" s="96">
        <f t="shared" si="8"/>
        <v>17504.640799999997</v>
      </c>
      <c r="R48" s="81">
        <f t="shared" si="0"/>
        <v>12294.718280000001</v>
      </c>
      <c r="S48" s="96">
        <f t="shared" si="1"/>
        <v>11615.00252</v>
      </c>
      <c r="T48" s="96">
        <f t="shared" si="2"/>
        <v>64516.081720000002</v>
      </c>
      <c r="U48" s="78"/>
      <c r="V48" s="78"/>
    </row>
    <row r="49" spans="1:22" s="83" customFormat="1" ht="18.75" customHeight="1" x14ac:dyDescent="0.3">
      <c r="A49" s="78">
        <v>38</v>
      </c>
      <c r="B49" s="79" t="s">
        <v>212</v>
      </c>
      <c r="C49" s="79" t="s">
        <v>213</v>
      </c>
      <c r="D49" s="79" t="s">
        <v>40</v>
      </c>
      <c r="E49" s="79" t="s">
        <v>33</v>
      </c>
      <c r="F49" s="80" t="s">
        <v>905</v>
      </c>
      <c r="G49" s="85" t="s">
        <v>699</v>
      </c>
      <c r="H49" s="81">
        <v>75124.67</v>
      </c>
      <c r="I49" s="81">
        <v>6062.79</v>
      </c>
      <c r="J49" s="81">
        <v>25</v>
      </c>
      <c r="K49" s="81">
        <f t="shared" si="3"/>
        <v>2156.0780289999998</v>
      </c>
      <c r="L49" s="81">
        <f t="shared" si="4"/>
        <v>5333.8515699999998</v>
      </c>
      <c r="M49" s="82">
        <f t="shared" si="5"/>
        <v>715.55000000000007</v>
      </c>
      <c r="N49" s="81">
        <f t="shared" si="9"/>
        <v>2283.789968</v>
      </c>
      <c r="O49" s="81">
        <f t="shared" si="10"/>
        <v>5326.3391030000003</v>
      </c>
      <c r="P49" s="81">
        <v>1350.12</v>
      </c>
      <c r="Q49" s="81">
        <f t="shared" si="8"/>
        <v>17165.72867</v>
      </c>
      <c r="R49" s="81">
        <f t="shared" si="0"/>
        <v>11877.777996999997</v>
      </c>
      <c r="S49" s="81">
        <f t="shared" si="1"/>
        <v>11375.740673</v>
      </c>
      <c r="T49" s="81">
        <f t="shared" si="2"/>
        <v>63246.892003000001</v>
      </c>
      <c r="U49" s="78"/>
      <c r="V49" s="78"/>
    </row>
    <row r="50" spans="1:22" s="104" customFormat="1" ht="37.5" customHeight="1" x14ac:dyDescent="0.3">
      <c r="A50" s="78">
        <v>39</v>
      </c>
      <c r="B50" s="99" t="s">
        <v>273</v>
      </c>
      <c r="C50" s="99" t="s">
        <v>274</v>
      </c>
      <c r="D50" s="100" t="s">
        <v>932</v>
      </c>
      <c r="E50" s="100" t="s">
        <v>933</v>
      </c>
      <c r="F50" s="101" t="s">
        <v>905</v>
      </c>
      <c r="G50" s="100" t="s">
        <v>699</v>
      </c>
      <c r="H50" s="102">
        <v>75000</v>
      </c>
      <c r="I50" s="102">
        <v>6309.35</v>
      </c>
      <c r="J50" s="102">
        <v>25</v>
      </c>
      <c r="K50" s="102">
        <f t="shared" si="3"/>
        <v>2152.5</v>
      </c>
      <c r="L50" s="102">
        <f t="shared" si="4"/>
        <v>5324.9999999999991</v>
      </c>
      <c r="M50" s="103">
        <f t="shared" si="5"/>
        <v>715.55000000000007</v>
      </c>
      <c r="N50" s="102">
        <f t="shared" si="9"/>
        <v>2280</v>
      </c>
      <c r="O50" s="102">
        <f t="shared" si="10"/>
        <v>5317.5</v>
      </c>
      <c r="P50" s="102">
        <v>0</v>
      </c>
      <c r="Q50" s="102">
        <f t="shared" si="8"/>
        <v>15790.55</v>
      </c>
      <c r="R50" s="102">
        <f t="shared" si="0"/>
        <v>10766.85</v>
      </c>
      <c r="S50" s="102">
        <f t="shared" si="1"/>
        <v>11358.05</v>
      </c>
      <c r="T50" s="102">
        <f t="shared" si="2"/>
        <v>64233.15</v>
      </c>
      <c r="U50" s="98"/>
      <c r="V50" s="98"/>
    </row>
    <row r="51" spans="1:22" s="83" customFormat="1" ht="18.75" customHeight="1" x14ac:dyDescent="0.3">
      <c r="A51" s="78">
        <v>40</v>
      </c>
      <c r="B51" s="79" t="s">
        <v>1015</v>
      </c>
      <c r="C51" s="79" t="s">
        <v>1079</v>
      </c>
      <c r="D51" s="79" t="s">
        <v>40</v>
      </c>
      <c r="E51" s="85" t="s">
        <v>573</v>
      </c>
      <c r="F51" s="80" t="s">
        <v>904</v>
      </c>
      <c r="G51" s="85" t="s">
        <v>1087</v>
      </c>
      <c r="H51" s="81">
        <v>75000</v>
      </c>
      <c r="I51" s="81">
        <v>6309.35</v>
      </c>
      <c r="J51" s="81">
        <v>25</v>
      </c>
      <c r="K51" s="81">
        <f t="shared" si="3"/>
        <v>2152.5</v>
      </c>
      <c r="L51" s="81">
        <f t="shared" si="4"/>
        <v>5324.9999999999991</v>
      </c>
      <c r="M51" s="82">
        <f t="shared" si="5"/>
        <v>715.55000000000007</v>
      </c>
      <c r="N51" s="81">
        <f t="shared" si="9"/>
        <v>2280</v>
      </c>
      <c r="O51" s="81">
        <f t="shared" si="10"/>
        <v>5317.5</v>
      </c>
      <c r="P51" s="81">
        <v>0</v>
      </c>
      <c r="Q51" s="81">
        <f t="shared" si="8"/>
        <v>15790.55</v>
      </c>
      <c r="R51" s="81">
        <f t="shared" si="0"/>
        <v>10766.85</v>
      </c>
      <c r="S51" s="81">
        <f t="shared" si="1"/>
        <v>11358.05</v>
      </c>
      <c r="T51" s="81">
        <f t="shared" si="2"/>
        <v>64233.15</v>
      </c>
      <c r="U51" s="78"/>
      <c r="V51" s="78"/>
    </row>
    <row r="52" spans="1:22" s="83" customFormat="1" ht="18.75" customHeight="1" x14ac:dyDescent="0.3">
      <c r="A52" s="78">
        <v>41</v>
      </c>
      <c r="B52" s="79" t="s">
        <v>453</v>
      </c>
      <c r="C52" s="79" t="s">
        <v>454</v>
      </c>
      <c r="D52" s="79" t="s">
        <v>364</v>
      </c>
      <c r="E52" s="79" t="s">
        <v>455</v>
      </c>
      <c r="F52" s="80" t="s">
        <v>904</v>
      </c>
      <c r="G52" s="85" t="s">
        <v>700</v>
      </c>
      <c r="H52" s="81">
        <v>72000</v>
      </c>
      <c r="I52" s="81">
        <v>5744.81</v>
      </c>
      <c r="J52" s="81">
        <v>25</v>
      </c>
      <c r="K52" s="81">
        <f t="shared" si="3"/>
        <v>2066.4</v>
      </c>
      <c r="L52" s="81">
        <f t="shared" si="4"/>
        <v>5111.9999999999991</v>
      </c>
      <c r="M52" s="82">
        <f t="shared" si="5"/>
        <v>715.55000000000007</v>
      </c>
      <c r="N52" s="81">
        <f t="shared" si="9"/>
        <v>2188.8000000000002</v>
      </c>
      <c r="O52" s="81">
        <f t="shared" si="10"/>
        <v>5104.8</v>
      </c>
      <c r="P52" s="81">
        <v>0</v>
      </c>
      <c r="Q52" s="81">
        <f t="shared" si="8"/>
        <v>15187.55</v>
      </c>
      <c r="R52" s="81">
        <f t="shared" si="0"/>
        <v>10025.010000000002</v>
      </c>
      <c r="S52" s="81">
        <f t="shared" si="1"/>
        <v>10932.349999999999</v>
      </c>
      <c r="T52" s="81">
        <f t="shared" si="2"/>
        <v>61974.99</v>
      </c>
      <c r="U52" s="78"/>
      <c r="V52" s="78"/>
    </row>
    <row r="53" spans="1:22" s="83" customFormat="1" ht="18.75" customHeight="1" x14ac:dyDescent="0.3">
      <c r="A53" s="78">
        <v>42</v>
      </c>
      <c r="B53" s="79" t="s">
        <v>235</v>
      </c>
      <c r="C53" s="79" t="s">
        <v>236</v>
      </c>
      <c r="D53" s="79" t="s">
        <v>40</v>
      </c>
      <c r="E53" s="79" t="s">
        <v>33</v>
      </c>
      <c r="F53" s="80" t="s">
        <v>905</v>
      </c>
      <c r="G53" s="85" t="s">
        <v>699</v>
      </c>
      <c r="H53" s="81">
        <v>70757.78</v>
      </c>
      <c r="I53" s="81">
        <v>5241.0200000000004</v>
      </c>
      <c r="J53" s="81">
        <v>25</v>
      </c>
      <c r="K53" s="81">
        <f t="shared" si="3"/>
        <v>2030.748286</v>
      </c>
      <c r="L53" s="81">
        <f t="shared" si="4"/>
        <v>5023.8023799999992</v>
      </c>
      <c r="M53" s="82">
        <f t="shared" si="5"/>
        <v>715.55000000000007</v>
      </c>
      <c r="N53" s="81">
        <f t="shared" si="9"/>
        <v>2151.0365120000001</v>
      </c>
      <c r="O53" s="81">
        <f t="shared" si="10"/>
        <v>5016.7266020000006</v>
      </c>
      <c r="P53" s="81">
        <v>1350.12</v>
      </c>
      <c r="Q53" s="81">
        <f t="shared" si="8"/>
        <v>16287.983779999999</v>
      </c>
      <c r="R53" s="81">
        <f t="shared" si="0"/>
        <v>10797.924798</v>
      </c>
      <c r="S53" s="81">
        <f t="shared" si="1"/>
        <v>10756.078981999999</v>
      </c>
      <c r="T53" s="81">
        <f t="shared" si="2"/>
        <v>59959.855201999999</v>
      </c>
      <c r="U53" s="78"/>
      <c r="V53" s="78"/>
    </row>
    <row r="54" spans="1:22" s="83" customFormat="1" ht="18.75" customHeight="1" x14ac:dyDescent="0.3">
      <c r="A54" s="78">
        <v>43</v>
      </c>
      <c r="B54" s="79" t="s">
        <v>21</v>
      </c>
      <c r="C54" s="79" t="s">
        <v>22</v>
      </c>
      <c r="D54" s="79" t="s">
        <v>23</v>
      </c>
      <c r="E54" s="79" t="s">
        <v>24</v>
      </c>
      <c r="F54" s="80" t="s">
        <v>904</v>
      </c>
      <c r="G54" s="85" t="s">
        <v>699</v>
      </c>
      <c r="H54" s="81">
        <v>70276.800000000003</v>
      </c>
      <c r="I54" s="81">
        <v>5420.54</v>
      </c>
      <c r="J54" s="81">
        <v>25</v>
      </c>
      <c r="K54" s="81">
        <f t="shared" si="3"/>
        <v>2016.94416</v>
      </c>
      <c r="L54" s="81">
        <f t="shared" si="4"/>
        <v>4989.6527999999998</v>
      </c>
      <c r="M54" s="82">
        <f t="shared" si="5"/>
        <v>715.55000000000007</v>
      </c>
      <c r="N54" s="81">
        <f t="shared" si="9"/>
        <v>2136.4147200000002</v>
      </c>
      <c r="O54" s="81">
        <f t="shared" si="10"/>
        <v>4982.6251200000006</v>
      </c>
      <c r="P54" s="81">
        <v>0</v>
      </c>
      <c r="Q54" s="81">
        <f t="shared" si="8"/>
        <v>14841.186800000001</v>
      </c>
      <c r="R54" s="81">
        <f t="shared" si="0"/>
        <v>9598.8988800000006</v>
      </c>
      <c r="S54" s="81">
        <f t="shared" si="1"/>
        <v>10687.82792</v>
      </c>
      <c r="T54" s="81">
        <f t="shared" si="2"/>
        <v>60677.901120000002</v>
      </c>
      <c r="U54" s="78"/>
      <c r="V54" s="78"/>
    </row>
    <row r="55" spans="1:22" s="83" customFormat="1" ht="18.75" customHeight="1" x14ac:dyDescent="0.3">
      <c r="A55" s="78">
        <v>44</v>
      </c>
      <c r="B55" s="79" t="s">
        <v>324</v>
      </c>
      <c r="C55" s="79" t="s">
        <v>325</v>
      </c>
      <c r="D55" s="79" t="s">
        <v>55</v>
      </c>
      <c r="E55" s="79" t="s">
        <v>939</v>
      </c>
      <c r="F55" s="80" t="s">
        <v>905</v>
      </c>
      <c r="G55" s="85" t="s">
        <v>700</v>
      </c>
      <c r="H55" s="81">
        <v>70276.800000000003</v>
      </c>
      <c r="I55" s="81">
        <v>5420.54</v>
      </c>
      <c r="J55" s="81">
        <v>25</v>
      </c>
      <c r="K55" s="81">
        <f t="shared" si="3"/>
        <v>2016.94416</v>
      </c>
      <c r="L55" s="81">
        <f t="shared" si="4"/>
        <v>4989.6527999999998</v>
      </c>
      <c r="M55" s="82">
        <f t="shared" si="5"/>
        <v>715.55000000000007</v>
      </c>
      <c r="N55" s="81">
        <f t="shared" si="9"/>
        <v>2136.4147200000002</v>
      </c>
      <c r="O55" s="81">
        <f t="shared" si="10"/>
        <v>4982.6251200000006</v>
      </c>
      <c r="P55" s="81">
        <v>0</v>
      </c>
      <c r="Q55" s="81">
        <f t="shared" si="8"/>
        <v>14841.186800000001</v>
      </c>
      <c r="R55" s="81">
        <f t="shared" si="0"/>
        <v>9598.8988800000006</v>
      </c>
      <c r="S55" s="81">
        <f t="shared" si="1"/>
        <v>10687.82792</v>
      </c>
      <c r="T55" s="81">
        <f t="shared" si="2"/>
        <v>60677.901120000002</v>
      </c>
      <c r="U55" s="78"/>
      <c r="V55" s="78"/>
    </row>
    <row r="56" spans="1:22" s="83" customFormat="1" ht="18.75" customHeight="1" x14ac:dyDescent="0.3">
      <c r="A56" s="78">
        <v>45</v>
      </c>
      <c r="B56" s="79" t="s">
        <v>830</v>
      </c>
      <c r="C56" s="79" t="s">
        <v>831</v>
      </c>
      <c r="D56" s="79" t="s">
        <v>23</v>
      </c>
      <c r="E56" s="79" t="s">
        <v>936</v>
      </c>
      <c r="F56" s="80" t="s">
        <v>905</v>
      </c>
      <c r="G56" s="85" t="s">
        <v>1087</v>
      </c>
      <c r="H56" s="81">
        <v>70000</v>
      </c>
      <c r="I56" s="81">
        <v>5368.45</v>
      </c>
      <c r="J56" s="81">
        <v>25</v>
      </c>
      <c r="K56" s="81">
        <f t="shared" si="3"/>
        <v>2009</v>
      </c>
      <c r="L56" s="81">
        <f t="shared" si="4"/>
        <v>4970</v>
      </c>
      <c r="M56" s="82">
        <f t="shared" si="5"/>
        <v>715.55000000000007</v>
      </c>
      <c r="N56" s="81">
        <f t="shared" si="9"/>
        <v>2128</v>
      </c>
      <c r="O56" s="81">
        <f t="shared" si="10"/>
        <v>4963</v>
      </c>
      <c r="P56" s="81">
        <v>0</v>
      </c>
      <c r="Q56" s="81">
        <f t="shared" si="8"/>
        <v>14785.55</v>
      </c>
      <c r="R56" s="81">
        <f t="shared" si="0"/>
        <v>9530.4500000000007</v>
      </c>
      <c r="S56" s="81">
        <f t="shared" si="1"/>
        <v>10648.55</v>
      </c>
      <c r="T56" s="81">
        <f t="shared" si="2"/>
        <v>60469.55</v>
      </c>
      <c r="U56" s="78"/>
      <c r="V56" s="78"/>
    </row>
    <row r="57" spans="1:22" s="83" customFormat="1" ht="18.75" customHeight="1" x14ac:dyDescent="0.3">
      <c r="A57" s="78">
        <v>46</v>
      </c>
      <c r="B57" s="79" t="s">
        <v>167</v>
      </c>
      <c r="C57" s="79" t="s">
        <v>168</v>
      </c>
      <c r="D57" s="79" t="s">
        <v>40</v>
      </c>
      <c r="E57" s="79" t="s">
        <v>944</v>
      </c>
      <c r="F57" s="80" t="s">
        <v>905</v>
      </c>
      <c r="G57" s="85" t="s">
        <v>699</v>
      </c>
      <c r="H57" s="81">
        <v>70000</v>
      </c>
      <c r="I57" s="81">
        <v>5098.43</v>
      </c>
      <c r="J57" s="81">
        <v>25</v>
      </c>
      <c r="K57" s="81">
        <f>+H57*2.87%</f>
        <v>2009</v>
      </c>
      <c r="L57" s="81">
        <f>+H57*7.1%</f>
        <v>4970</v>
      </c>
      <c r="M57" s="82">
        <f t="shared" si="5"/>
        <v>715.55000000000007</v>
      </c>
      <c r="N57" s="81">
        <f>+H57*3.04%</f>
        <v>2128</v>
      </c>
      <c r="O57" s="81">
        <f>+H57*7.09%</f>
        <v>4963</v>
      </c>
      <c r="P57" s="81">
        <v>1350.12</v>
      </c>
      <c r="Q57" s="81">
        <f>SUM(K57:P57)</f>
        <v>16135.669999999998</v>
      </c>
      <c r="R57" s="81">
        <f t="shared" si="0"/>
        <v>10610.55</v>
      </c>
      <c r="S57" s="81">
        <f>+L57+M57+O57</f>
        <v>10648.55</v>
      </c>
      <c r="T57" s="81">
        <f>+H57-R57</f>
        <v>59389.45</v>
      </c>
      <c r="U57" s="78"/>
      <c r="V57" s="78"/>
    </row>
    <row r="58" spans="1:22" s="83" customFormat="1" ht="18.75" customHeight="1" x14ac:dyDescent="0.3">
      <c r="A58" s="78">
        <v>47</v>
      </c>
      <c r="B58" s="79" t="s">
        <v>834</v>
      </c>
      <c r="C58" s="79" t="s">
        <v>835</v>
      </c>
      <c r="D58" s="79" t="s">
        <v>48</v>
      </c>
      <c r="E58" s="79" t="s">
        <v>936</v>
      </c>
      <c r="F58" s="80" t="s">
        <v>905</v>
      </c>
      <c r="G58" s="85" t="s">
        <v>1087</v>
      </c>
      <c r="H58" s="81">
        <v>70000</v>
      </c>
      <c r="I58" s="81">
        <v>5368.45</v>
      </c>
      <c r="J58" s="81">
        <v>25</v>
      </c>
      <c r="K58" s="81">
        <f t="shared" si="3"/>
        <v>2009</v>
      </c>
      <c r="L58" s="81">
        <f t="shared" si="4"/>
        <v>4970</v>
      </c>
      <c r="M58" s="82">
        <f t="shared" si="5"/>
        <v>715.55000000000007</v>
      </c>
      <c r="N58" s="81">
        <f t="shared" si="9"/>
        <v>2128</v>
      </c>
      <c r="O58" s="81">
        <f t="shared" si="10"/>
        <v>4963</v>
      </c>
      <c r="P58" s="81">
        <v>0</v>
      </c>
      <c r="Q58" s="81">
        <f t="shared" si="8"/>
        <v>14785.55</v>
      </c>
      <c r="R58" s="81">
        <f t="shared" si="0"/>
        <v>9530.4500000000007</v>
      </c>
      <c r="S58" s="81">
        <f t="shared" si="1"/>
        <v>10648.55</v>
      </c>
      <c r="T58" s="81">
        <f t="shared" si="2"/>
        <v>60469.55</v>
      </c>
      <c r="U58" s="78"/>
      <c r="V58" s="78"/>
    </row>
    <row r="59" spans="1:22" s="83" customFormat="1" ht="18.75" customHeight="1" x14ac:dyDescent="0.3">
      <c r="A59" s="78">
        <v>48</v>
      </c>
      <c r="B59" s="79" t="s">
        <v>267</v>
      </c>
      <c r="C59" s="79" t="s">
        <v>607</v>
      </c>
      <c r="D59" s="79" t="s">
        <v>268</v>
      </c>
      <c r="E59" s="85" t="s">
        <v>269</v>
      </c>
      <c r="F59" s="80" t="s">
        <v>905</v>
      </c>
      <c r="G59" s="85" t="s">
        <v>699</v>
      </c>
      <c r="H59" s="81">
        <v>69877.5</v>
      </c>
      <c r="I59" s="81">
        <v>5075.37</v>
      </c>
      <c r="J59" s="81">
        <v>25</v>
      </c>
      <c r="K59" s="81">
        <f t="shared" si="3"/>
        <v>2005.48425</v>
      </c>
      <c r="L59" s="81">
        <f t="shared" si="4"/>
        <v>4961.3024999999998</v>
      </c>
      <c r="M59" s="82">
        <f t="shared" si="5"/>
        <v>715.55000000000007</v>
      </c>
      <c r="N59" s="81">
        <f t="shared" si="9"/>
        <v>2124.2759999999998</v>
      </c>
      <c r="O59" s="81">
        <f t="shared" si="10"/>
        <v>4954.3147500000005</v>
      </c>
      <c r="P59" s="81">
        <v>1350.12</v>
      </c>
      <c r="Q59" s="81">
        <f t="shared" si="8"/>
        <v>16111.047500000001</v>
      </c>
      <c r="R59" s="81">
        <f t="shared" si="0"/>
        <v>10580.250250000001</v>
      </c>
      <c r="S59" s="81">
        <f t="shared" si="1"/>
        <v>10631.16725</v>
      </c>
      <c r="T59" s="81">
        <f t="shared" si="2"/>
        <v>59297.249750000003</v>
      </c>
      <c r="U59" s="78"/>
      <c r="V59" s="78"/>
    </row>
    <row r="60" spans="1:22" s="83" customFormat="1" ht="18.75" customHeight="1" x14ac:dyDescent="0.3">
      <c r="A60" s="78">
        <v>49</v>
      </c>
      <c r="B60" s="79" t="s">
        <v>133</v>
      </c>
      <c r="C60" s="79" t="s">
        <v>134</v>
      </c>
      <c r="D60" s="79" t="s">
        <v>40</v>
      </c>
      <c r="E60" s="79" t="s">
        <v>33</v>
      </c>
      <c r="F60" s="80" t="s">
        <v>904</v>
      </c>
      <c r="G60" s="85" t="s">
        <v>699</v>
      </c>
      <c r="H60" s="81">
        <v>66249.320000000007</v>
      </c>
      <c r="I60" s="81">
        <v>4662.6499999999996</v>
      </c>
      <c r="J60" s="81">
        <v>25</v>
      </c>
      <c r="K60" s="81">
        <f t="shared" si="3"/>
        <v>1901.3554840000002</v>
      </c>
      <c r="L60" s="81">
        <f t="shared" si="4"/>
        <v>4703.70172</v>
      </c>
      <c r="M60" s="82">
        <f t="shared" si="5"/>
        <v>715.55000000000007</v>
      </c>
      <c r="N60" s="81">
        <f t="shared" si="9"/>
        <v>2013.9793280000001</v>
      </c>
      <c r="O60" s="81">
        <f t="shared" si="10"/>
        <v>4697.0767880000012</v>
      </c>
      <c r="P60" s="81">
        <v>0</v>
      </c>
      <c r="Q60" s="81">
        <f t="shared" si="8"/>
        <v>14031.663320000003</v>
      </c>
      <c r="R60" s="81">
        <f t="shared" si="0"/>
        <v>8602.9848119999988</v>
      </c>
      <c r="S60" s="81">
        <f t="shared" si="1"/>
        <v>10116.328508000002</v>
      </c>
      <c r="T60" s="81">
        <f t="shared" si="2"/>
        <v>57646.335188000012</v>
      </c>
      <c r="U60" s="78"/>
      <c r="V60" s="78"/>
    </row>
    <row r="61" spans="1:22" s="83" customFormat="1" ht="18.75" customHeight="1" x14ac:dyDescent="0.3">
      <c r="A61" s="78">
        <v>50</v>
      </c>
      <c r="B61" s="79" t="s">
        <v>485</v>
      </c>
      <c r="C61" s="79" t="s">
        <v>486</v>
      </c>
      <c r="D61" s="79" t="s">
        <v>111</v>
      </c>
      <c r="E61" s="79" t="s">
        <v>121</v>
      </c>
      <c r="F61" s="80" t="s">
        <v>905</v>
      </c>
      <c r="G61" s="85" t="s">
        <v>700</v>
      </c>
      <c r="H61" s="81">
        <v>65000</v>
      </c>
      <c r="I61" s="81">
        <v>4427.55</v>
      </c>
      <c r="J61" s="81">
        <v>25</v>
      </c>
      <c r="K61" s="81">
        <f t="shared" si="3"/>
        <v>1865.5</v>
      </c>
      <c r="L61" s="81">
        <f t="shared" si="4"/>
        <v>4615</v>
      </c>
      <c r="M61" s="82">
        <f>H61*1.1%</f>
        <v>715.00000000000011</v>
      </c>
      <c r="N61" s="81">
        <f t="shared" si="9"/>
        <v>1976</v>
      </c>
      <c r="O61" s="81">
        <f t="shared" si="10"/>
        <v>4608.5</v>
      </c>
      <c r="P61" s="81">
        <v>0</v>
      </c>
      <c r="Q61" s="81">
        <f t="shared" si="8"/>
        <v>13780</v>
      </c>
      <c r="R61" s="81">
        <f t="shared" si="0"/>
        <v>8294.0499999999993</v>
      </c>
      <c r="S61" s="81">
        <f t="shared" si="1"/>
        <v>9938.5</v>
      </c>
      <c r="T61" s="81">
        <f t="shared" si="2"/>
        <v>56705.95</v>
      </c>
      <c r="U61" s="78"/>
      <c r="V61" s="78"/>
    </row>
    <row r="62" spans="1:22" s="83" customFormat="1" ht="18.75" customHeight="1" x14ac:dyDescent="0.3">
      <c r="A62" s="78">
        <v>51</v>
      </c>
      <c r="B62" s="79" t="s">
        <v>204</v>
      </c>
      <c r="C62" s="79" t="s">
        <v>205</v>
      </c>
      <c r="D62" s="79" t="s">
        <v>40</v>
      </c>
      <c r="E62" s="79" t="s">
        <v>33</v>
      </c>
      <c r="F62" s="80" t="s">
        <v>904</v>
      </c>
      <c r="G62" s="85" t="s">
        <v>700</v>
      </c>
      <c r="H62" s="81">
        <v>63368.91</v>
      </c>
      <c r="I62" s="81">
        <v>4120.6099999999997</v>
      </c>
      <c r="J62" s="81">
        <v>25</v>
      </c>
      <c r="K62" s="81">
        <f t="shared" si="3"/>
        <v>1818.687717</v>
      </c>
      <c r="L62" s="81">
        <f t="shared" si="4"/>
        <v>4499.1926100000001</v>
      </c>
      <c r="M62" s="82">
        <f>H62*1.1%</f>
        <v>697.05801000000008</v>
      </c>
      <c r="N62" s="81">
        <f t="shared" si="9"/>
        <v>1926.4148640000001</v>
      </c>
      <c r="O62" s="81">
        <f t="shared" si="10"/>
        <v>4492.8557190000001</v>
      </c>
      <c r="P62" s="81">
        <v>0</v>
      </c>
      <c r="Q62" s="81">
        <f t="shared" si="8"/>
        <v>13434.208920000001</v>
      </c>
      <c r="R62" s="81">
        <f t="shared" si="0"/>
        <v>7890.7125809999998</v>
      </c>
      <c r="S62" s="81">
        <f t="shared" si="1"/>
        <v>9689.1063389999999</v>
      </c>
      <c r="T62" s="81">
        <f t="shared" si="2"/>
        <v>55478.197419000004</v>
      </c>
      <c r="U62" s="78"/>
      <c r="V62" s="78"/>
    </row>
    <row r="63" spans="1:22" s="104" customFormat="1" ht="37.5" customHeight="1" x14ac:dyDescent="0.3">
      <c r="A63" s="78">
        <v>52</v>
      </c>
      <c r="B63" s="99" t="s">
        <v>150</v>
      </c>
      <c r="C63" s="99" t="s">
        <v>151</v>
      </c>
      <c r="D63" s="100" t="s">
        <v>152</v>
      </c>
      <c r="E63" s="100" t="s">
        <v>945</v>
      </c>
      <c r="F63" s="101" t="s">
        <v>905</v>
      </c>
      <c r="G63" s="100" t="s">
        <v>699</v>
      </c>
      <c r="H63" s="102">
        <v>61492.2</v>
      </c>
      <c r="I63" s="102">
        <v>3767.45</v>
      </c>
      <c r="J63" s="102">
        <v>25</v>
      </c>
      <c r="K63" s="102">
        <f t="shared" si="3"/>
        <v>1764.8261399999999</v>
      </c>
      <c r="L63" s="102">
        <f t="shared" si="4"/>
        <v>4365.9461999999994</v>
      </c>
      <c r="M63" s="103">
        <f t="shared" ref="M63:M64" si="11">H63*1.1%</f>
        <v>676.41420000000005</v>
      </c>
      <c r="N63" s="102">
        <f t="shared" si="9"/>
        <v>1869.3628799999999</v>
      </c>
      <c r="O63" s="102">
        <f t="shared" si="10"/>
        <v>4359.7969800000001</v>
      </c>
      <c r="P63" s="102">
        <v>0</v>
      </c>
      <c r="Q63" s="102">
        <f t="shared" si="8"/>
        <v>13036.346399999999</v>
      </c>
      <c r="R63" s="102">
        <f t="shared" si="0"/>
        <v>7426.6390199999996</v>
      </c>
      <c r="S63" s="102">
        <f t="shared" si="1"/>
        <v>9402.1573800000006</v>
      </c>
      <c r="T63" s="102">
        <f t="shared" si="2"/>
        <v>54065.560979999995</v>
      </c>
      <c r="U63" s="98"/>
      <c r="V63" s="98"/>
    </row>
    <row r="64" spans="1:22" s="83" customFormat="1" ht="18.75" customHeight="1" x14ac:dyDescent="0.3">
      <c r="A64" s="78">
        <v>53</v>
      </c>
      <c r="B64" s="79" t="s">
        <v>288</v>
      </c>
      <c r="C64" s="79" t="s">
        <v>585</v>
      </c>
      <c r="D64" s="79" t="s">
        <v>40</v>
      </c>
      <c r="E64" s="79" t="s">
        <v>33</v>
      </c>
      <c r="F64" s="80" t="s">
        <v>904</v>
      </c>
      <c r="G64" s="85" t="s">
        <v>700</v>
      </c>
      <c r="H64" s="81">
        <v>60984</v>
      </c>
      <c r="I64" s="81">
        <v>3671.82</v>
      </c>
      <c r="J64" s="81">
        <v>25</v>
      </c>
      <c r="K64" s="81">
        <f t="shared" si="3"/>
        <v>1750.2408</v>
      </c>
      <c r="L64" s="81">
        <f t="shared" si="4"/>
        <v>4329.8639999999996</v>
      </c>
      <c r="M64" s="82">
        <f t="shared" si="11"/>
        <v>670.82400000000007</v>
      </c>
      <c r="N64" s="81">
        <f t="shared" si="9"/>
        <v>1853.9136000000001</v>
      </c>
      <c r="O64" s="81">
        <f t="shared" si="10"/>
        <v>4323.7656000000006</v>
      </c>
      <c r="P64" s="81">
        <v>0</v>
      </c>
      <c r="Q64" s="81">
        <f t="shared" si="8"/>
        <v>12928.608</v>
      </c>
      <c r="R64" s="81">
        <f t="shared" si="0"/>
        <v>7300.9744000000001</v>
      </c>
      <c r="S64" s="81">
        <f t="shared" si="1"/>
        <v>9324.4536000000007</v>
      </c>
      <c r="T64" s="81">
        <f t="shared" si="2"/>
        <v>53683.025600000001</v>
      </c>
      <c r="U64" s="78"/>
      <c r="V64" s="78"/>
    </row>
    <row r="65" spans="1:22" s="83" customFormat="1" ht="18.75" customHeight="1" x14ac:dyDescent="0.3">
      <c r="A65" s="78">
        <v>54</v>
      </c>
      <c r="B65" s="79" t="s">
        <v>237</v>
      </c>
      <c r="C65" s="79" t="s">
        <v>238</v>
      </c>
      <c r="D65" s="79" t="s">
        <v>40</v>
      </c>
      <c r="E65" s="79" t="s">
        <v>33</v>
      </c>
      <c r="F65" s="80" t="s">
        <v>905</v>
      </c>
      <c r="G65" s="85" t="s">
        <v>700</v>
      </c>
      <c r="H65" s="81">
        <v>60984</v>
      </c>
      <c r="I65" s="81">
        <v>3671.82</v>
      </c>
      <c r="J65" s="81">
        <v>25</v>
      </c>
      <c r="K65" s="81">
        <f t="shared" si="3"/>
        <v>1750.2408</v>
      </c>
      <c r="L65" s="81">
        <f t="shared" si="4"/>
        <v>4329.8639999999996</v>
      </c>
      <c r="M65" s="82">
        <f>H65*1.1%</f>
        <v>670.82400000000007</v>
      </c>
      <c r="N65" s="81">
        <f t="shared" si="9"/>
        <v>1853.9136000000001</v>
      </c>
      <c r="O65" s="81">
        <f t="shared" si="10"/>
        <v>4323.7656000000006</v>
      </c>
      <c r="P65" s="81">
        <v>0</v>
      </c>
      <c r="Q65" s="81">
        <f t="shared" si="8"/>
        <v>12928.608</v>
      </c>
      <c r="R65" s="81">
        <f t="shared" si="0"/>
        <v>7300.9744000000001</v>
      </c>
      <c r="S65" s="81">
        <f t="shared" si="1"/>
        <v>9324.4536000000007</v>
      </c>
      <c r="T65" s="81">
        <f t="shared" si="2"/>
        <v>53683.025600000001</v>
      </c>
      <c r="U65" s="78"/>
      <c r="V65" s="78"/>
    </row>
    <row r="66" spans="1:22" s="104" customFormat="1" ht="37.5" customHeight="1" x14ac:dyDescent="0.3">
      <c r="A66" s="78">
        <v>55</v>
      </c>
      <c r="B66" s="99" t="s">
        <v>497</v>
      </c>
      <c r="C66" s="99" t="s">
        <v>498</v>
      </c>
      <c r="D66" s="100" t="s">
        <v>935</v>
      </c>
      <c r="E66" s="100" t="s">
        <v>620</v>
      </c>
      <c r="F66" s="101" t="s">
        <v>905</v>
      </c>
      <c r="G66" s="100" t="s">
        <v>700</v>
      </c>
      <c r="H66" s="102">
        <v>60500</v>
      </c>
      <c r="I66" s="102">
        <v>3580.74</v>
      </c>
      <c r="J66" s="102">
        <v>25</v>
      </c>
      <c r="K66" s="102">
        <f t="shared" si="3"/>
        <v>1736.35</v>
      </c>
      <c r="L66" s="102">
        <f t="shared" si="4"/>
        <v>4295.5</v>
      </c>
      <c r="M66" s="103">
        <v>665.5</v>
      </c>
      <c r="N66" s="102">
        <f t="shared" si="9"/>
        <v>1839.2</v>
      </c>
      <c r="O66" s="102">
        <f t="shared" si="10"/>
        <v>4289.4500000000007</v>
      </c>
      <c r="P66" s="102">
        <v>0</v>
      </c>
      <c r="Q66" s="102">
        <f t="shared" si="8"/>
        <v>12826.000000000002</v>
      </c>
      <c r="R66" s="102">
        <f t="shared" si="0"/>
        <v>7181.29</v>
      </c>
      <c r="S66" s="102">
        <f t="shared" si="1"/>
        <v>9250.4500000000007</v>
      </c>
      <c r="T66" s="102">
        <f t="shared" si="2"/>
        <v>53318.71</v>
      </c>
      <c r="U66" s="98"/>
      <c r="V66" s="98"/>
    </row>
    <row r="67" spans="1:22" s="83" customFormat="1" ht="18.75" customHeight="1" x14ac:dyDescent="0.3">
      <c r="A67" s="78">
        <v>56</v>
      </c>
      <c r="B67" s="79" t="s">
        <v>130</v>
      </c>
      <c r="C67" s="79" t="s">
        <v>131</v>
      </c>
      <c r="D67" s="79" t="s">
        <v>72</v>
      </c>
      <c r="E67" s="85" t="s">
        <v>132</v>
      </c>
      <c r="F67" s="80" t="s">
        <v>904</v>
      </c>
      <c r="G67" s="85" t="s">
        <v>699</v>
      </c>
      <c r="H67" s="81">
        <v>60112.800000000003</v>
      </c>
      <c r="I67" s="81">
        <v>3507.88</v>
      </c>
      <c r="J67" s="81">
        <v>25</v>
      </c>
      <c r="K67" s="81">
        <f t="shared" si="3"/>
        <v>1725.2373600000001</v>
      </c>
      <c r="L67" s="81">
        <f t="shared" si="4"/>
        <v>4268.0087999999996</v>
      </c>
      <c r="M67" s="82">
        <v>661.24</v>
      </c>
      <c r="N67" s="81">
        <f t="shared" si="9"/>
        <v>1827.42912</v>
      </c>
      <c r="O67" s="81">
        <f t="shared" si="10"/>
        <v>4261.9975200000008</v>
      </c>
      <c r="P67" s="81">
        <v>0</v>
      </c>
      <c r="Q67" s="81">
        <f t="shared" si="8"/>
        <v>12743.9128</v>
      </c>
      <c r="R67" s="81">
        <f t="shared" si="0"/>
        <v>7085.54648</v>
      </c>
      <c r="S67" s="81">
        <f t="shared" si="1"/>
        <v>9191.2463200000002</v>
      </c>
      <c r="T67" s="81">
        <f t="shared" si="2"/>
        <v>53027.253520000006</v>
      </c>
      <c r="U67" s="78"/>
      <c r="V67" s="78"/>
    </row>
    <row r="68" spans="1:22" s="83" customFormat="1" ht="18.75" customHeight="1" x14ac:dyDescent="0.3">
      <c r="A68" s="78">
        <v>57</v>
      </c>
      <c r="B68" s="79" t="s">
        <v>784</v>
      </c>
      <c r="C68" s="79" t="s">
        <v>785</v>
      </c>
      <c r="D68" s="79" t="s">
        <v>268</v>
      </c>
      <c r="E68" s="85" t="s">
        <v>783</v>
      </c>
      <c r="F68" s="80" t="s">
        <v>905</v>
      </c>
      <c r="G68" s="85" t="s">
        <v>700</v>
      </c>
      <c r="H68" s="81">
        <v>60000</v>
      </c>
      <c r="I68" s="81">
        <v>3216.63</v>
      </c>
      <c r="J68" s="81">
        <v>25</v>
      </c>
      <c r="K68" s="81">
        <f t="shared" si="3"/>
        <v>1722</v>
      </c>
      <c r="L68" s="81">
        <f t="shared" si="4"/>
        <v>4260</v>
      </c>
      <c r="M68" s="82">
        <f>H68*1.1%</f>
        <v>660.00000000000011</v>
      </c>
      <c r="N68" s="81">
        <f t="shared" si="9"/>
        <v>1824</v>
      </c>
      <c r="O68" s="81">
        <f t="shared" si="10"/>
        <v>4254</v>
      </c>
      <c r="P68" s="81">
        <v>1350.12</v>
      </c>
      <c r="Q68" s="81">
        <f t="shared" si="8"/>
        <v>14070.119999999999</v>
      </c>
      <c r="R68" s="81">
        <f t="shared" si="0"/>
        <v>8137.75</v>
      </c>
      <c r="S68" s="81">
        <f t="shared" si="1"/>
        <v>9174</v>
      </c>
      <c r="T68" s="81">
        <f t="shared" si="2"/>
        <v>51862.25</v>
      </c>
      <c r="U68" s="78"/>
      <c r="V68" s="78"/>
    </row>
    <row r="69" spans="1:22" s="83" customFormat="1" ht="18.75" customHeight="1" x14ac:dyDescent="0.3">
      <c r="A69" s="78">
        <v>58</v>
      </c>
      <c r="B69" s="79" t="s">
        <v>781</v>
      </c>
      <c r="C69" s="79" t="s">
        <v>782</v>
      </c>
      <c r="D69" s="79" t="s">
        <v>268</v>
      </c>
      <c r="E69" s="79" t="s">
        <v>783</v>
      </c>
      <c r="F69" s="80" t="s">
        <v>905</v>
      </c>
      <c r="G69" s="85" t="s">
        <v>700</v>
      </c>
      <c r="H69" s="81">
        <v>60000</v>
      </c>
      <c r="I69" s="81">
        <v>3486.65</v>
      </c>
      <c r="J69" s="81">
        <v>25</v>
      </c>
      <c r="K69" s="81">
        <f t="shared" si="3"/>
        <v>1722</v>
      </c>
      <c r="L69" s="81">
        <f t="shared" si="4"/>
        <v>4260</v>
      </c>
      <c r="M69" s="82">
        <f>H69*1.1%</f>
        <v>660.00000000000011</v>
      </c>
      <c r="N69" s="81">
        <f t="shared" si="9"/>
        <v>1824</v>
      </c>
      <c r="O69" s="81">
        <f t="shared" si="10"/>
        <v>4254</v>
      </c>
      <c r="P69" s="81">
        <v>0</v>
      </c>
      <c r="Q69" s="81">
        <f t="shared" si="8"/>
        <v>12720</v>
      </c>
      <c r="R69" s="81">
        <f t="shared" si="0"/>
        <v>7057.65</v>
      </c>
      <c r="S69" s="81">
        <f t="shared" si="1"/>
        <v>9174</v>
      </c>
      <c r="T69" s="81">
        <f t="shared" si="2"/>
        <v>52942.35</v>
      </c>
      <c r="U69" s="78"/>
      <c r="V69" s="78"/>
    </row>
    <row r="70" spans="1:22" s="83" customFormat="1" ht="18.75" customHeight="1" x14ac:dyDescent="0.3">
      <c r="A70" s="78">
        <v>59</v>
      </c>
      <c r="B70" s="79" t="s">
        <v>1060</v>
      </c>
      <c r="C70" s="79" t="s">
        <v>1061</v>
      </c>
      <c r="D70" s="79" t="s">
        <v>268</v>
      </c>
      <c r="E70" s="79" t="s">
        <v>783</v>
      </c>
      <c r="F70" s="80" t="s">
        <v>904</v>
      </c>
      <c r="G70" s="85" t="s">
        <v>700</v>
      </c>
      <c r="H70" s="81">
        <v>60000</v>
      </c>
      <c r="I70" s="81">
        <v>3486.65</v>
      </c>
      <c r="J70" s="81">
        <v>25</v>
      </c>
      <c r="K70" s="81">
        <f t="shared" si="3"/>
        <v>1722</v>
      </c>
      <c r="L70" s="81">
        <f t="shared" si="4"/>
        <v>4260</v>
      </c>
      <c r="M70" s="82">
        <f>H70*1.1%</f>
        <v>660.00000000000011</v>
      </c>
      <c r="N70" s="81">
        <f t="shared" si="9"/>
        <v>1824</v>
      </c>
      <c r="O70" s="81">
        <f t="shared" si="10"/>
        <v>4254</v>
      </c>
      <c r="P70" s="81">
        <v>0</v>
      </c>
      <c r="Q70" s="81">
        <f t="shared" si="8"/>
        <v>12720</v>
      </c>
      <c r="R70" s="81">
        <f t="shared" si="0"/>
        <v>7057.65</v>
      </c>
      <c r="S70" s="81">
        <f t="shared" si="1"/>
        <v>9174</v>
      </c>
      <c r="T70" s="81">
        <f t="shared" si="2"/>
        <v>52942.35</v>
      </c>
      <c r="U70" s="78"/>
      <c r="V70" s="78"/>
    </row>
    <row r="71" spans="1:22" s="83" customFormat="1" ht="18.75" customHeight="1" x14ac:dyDescent="0.3">
      <c r="A71" s="78">
        <v>60</v>
      </c>
      <c r="B71" s="79" t="s">
        <v>233</v>
      </c>
      <c r="C71" s="79" t="s">
        <v>234</v>
      </c>
      <c r="D71" s="79" t="s">
        <v>23</v>
      </c>
      <c r="E71" s="79" t="s">
        <v>232</v>
      </c>
      <c r="F71" s="80" t="s">
        <v>904</v>
      </c>
      <c r="G71" s="85" t="s">
        <v>700</v>
      </c>
      <c r="H71" s="81">
        <v>60000</v>
      </c>
      <c r="I71" s="81">
        <v>3486.65</v>
      </c>
      <c r="J71" s="81">
        <v>25</v>
      </c>
      <c r="K71" s="81">
        <f t="shared" si="3"/>
        <v>1722</v>
      </c>
      <c r="L71" s="81">
        <f t="shared" si="4"/>
        <v>4260</v>
      </c>
      <c r="M71" s="82">
        <f t="shared" ref="M71:M73" si="12">H71*1.1%</f>
        <v>660.00000000000011</v>
      </c>
      <c r="N71" s="81">
        <f t="shared" si="9"/>
        <v>1824</v>
      </c>
      <c r="O71" s="81">
        <f t="shared" si="10"/>
        <v>4254</v>
      </c>
      <c r="P71" s="81">
        <v>0</v>
      </c>
      <c r="Q71" s="81">
        <f t="shared" si="8"/>
        <v>12720</v>
      </c>
      <c r="R71" s="81">
        <f t="shared" si="0"/>
        <v>7057.65</v>
      </c>
      <c r="S71" s="81">
        <f t="shared" si="1"/>
        <v>9174</v>
      </c>
      <c r="T71" s="81">
        <f t="shared" si="2"/>
        <v>52942.35</v>
      </c>
      <c r="U71" s="78"/>
      <c r="V71" s="78"/>
    </row>
    <row r="72" spans="1:22" s="83" customFormat="1" ht="18.75" customHeight="1" x14ac:dyDescent="0.3">
      <c r="A72" s="78">
        <v>61</v>
      </c>
      <c r="B72" s="79" t="s">
        <v>200</v>
      </c>
      <c r="C72" s="79" t="s">
        <v>665</v>
      </c>
      <c r="D72" s="79" t="s">
        <v>253</v>
      </c>
      <c r="E72" s="85" t="s">
        <v>706</v>
      </c>
      <c r="F72" s="80" t="s">
        <v>904</v>
      </c>
      <c r="G72" s="85" t="s">
        <v>700</v>
      </c>
      <c r="H72" s="81">
        <v>60000</v>
      </c>
      <c r="I72" s="81">
        <v>3486.65</v>
      </c>
      <c r="J72" s="81">
        <v>25</v>
      </c>
      <c r="K72" s="81">
        <f>+H72*2.87%</f>
        <v>1722</v>
      </c>
      <c r="L72" s="81">
        <f>+H72*7.1%</f>
        <v>4260</v>
      </c>
      <c r="M72" s="82">
        <f t="shared" si="12"/>
        <v>660.00000000000011</v>
      </c>
      <c r="N72" s="81">
        <f>+H72*3.04%</f>
        <v>1824</v>
      </c>
      <c r="O72" s="81">
        <f>+H72*7.09%</f>
        <v>4254</v>
      </c>
      <c r="P72" s="81">
        <v>0</v>
      </c>
      <c r="Q72" s="81">
        <f>SUM(K72:P72)</f>
        <v>12720</v>
      </c>
      <c r="R72" s="81">
        <f t="shared" si="0"/>
        <v>7057.65</v>
      </c>
      <c r="S72" s="81">
        <f>+L72+M72+O72</f>
        <v>9174</v>
      </c>
      <c r="T72" s="81">
        <f>+H72-R72</f>
        <v>52942.35</v>
      </c>
      <c r="U72" s="78"/>
      <c r="V72" s="78"/>
    </row>
    <row r="73" spans="1:22" s="83" customFormat="1" ht="18.75" customHeight="1" x14ac:dyDescent="0.3">
      <c r="A73" s="78">
        <v>62</v>
      </c>
      <c r="B73" s="79" t="s">
        <v>786</v>
      </c>
      <c r="C73" s="79" t="s">
        <v>787</v>
      </c>
      <c r="D73" s="79" t="s">
        <v>268</v>
      </c>
      <c r="E73" s="85" t="s">
        <v>783</v>
      </c>
      <c r="F73" s="80" t="s">
        <v>904</v>
      </c>
      <c r="G73" s="85" t="s">
        <v>700</v>
      </c>
      <c r="H73" s="81">
        <v>60000</v>
      </c>
      <c r="I73" s="81">
        <v>3486.65</v>
      </c>
      <c r="J73" s="81">
        <v>25</v>
      </c>
      <c r="K73" s="81">
        <f t="shared" si="3"/>
        <v>1722</v>
      </c>
      <c r="L73" s="81">
        <f t="shared" si="4"/>
        <v>4260</v>
      </c>
      <c r="M73" s="82">
        <f t="shared" si="12"/>
        <v>660.00000000000011</v>
      </c>
      <c r="N73" s="81">
        <f t="shared" si="9"/>
        <v>1824</v>
      </c>
      <c r="O73" s="81">
        <f t="shared" si="10"/>
        <v>4254</v>
      </c>
      <c r="P73" s="81">
        <v>0</v>
      </c>
      <c r="Q73" s="81">
        <f t="shared" si="8"/>
        <v>12720</v>
      </c>
      <c r="R73" s="81">
        <f t="shared" si="0"/>
        <v>7057.65</v>
      </c>
      <c r="S73" s="81">
        <f t="shared" si="1"/>
        <v>9174</v>
      </c>
      <c r="T73" s="81">
        <f t="shared" si="2"/>
        <v>52942.35</v>
      </c>
      <c r="U73" s="78"/>
      <c r="V73" s="78"/>
    </row>
    <row r="74" spans="1:22" s="83" customFormat="1" ht="18.75" customHeight="1" x14ac:dyDescent="0.3">
      <c r="A74" s="78">
        <v>63</v>
      </c>
      <c r="B74" s="79" t="s">
        <v>717</v>
      </c>
      <c r="C74" s="79" t="s">
        <v>718</v>
      </c>
      <c r="D74" s="79" t="s">
        <v>111</v>
      </c>
      <c r="E74" s="85" t="s">
        <v>719</v>
      </c>
      <c r="F74" s="80" t="s">
        <v>905</v>
      </c>
      <c r="G74" s="85" t="s">
        <v>700</v>
      </c>
      <c r="H74" s="81">
        <v>60000</v>
      </c>
      <c r="I74" s="81">
        <v>3486.65</v>
      </c>
      <c r="J74" s="81">
        <v>25</v>
      </c>
      <c r="K74" s="81">
        <f>+H74*2.87%</f>
        <v>1722</v>
      </c>
      <c r="L74" s="81">
        <f>+H74*7.1%</f>
        <v>4260</v>
      </c>
      <c r="M74" s="82">
        <v>660</v>
      </c>
      <c r="N74" s="81">
        <f>+H74*3.04%</f>
        <v>1824</v>
      </c>
      <c r="O74" s="81">
        <f>+H74*7.09%</f>
        <v>4254</v>
      </c>
      <c r="P74" s="81">
        <v>0</v>
      </c>
      <c r="Q74" s="81">
        <f>SUM(K74:P74)</f>
        <v>12720</v>
      </c>
      <c r="R74" s="81">
        <f t="shared" si="0"/>
        <v>7057.65</v>
      </c>
      <c r="S74" s="81">
        <f>+L74+M74+O74</f>
        <v>9174</v>
      </c>
      <c r="T74" s="81">
        <f>+H74-R74</f>
        <v>52942.35</v>
      </c>
      <c r="U74" s="78"/>
      <c r="V74" s="78"/>
    </row>
    <row r="75" spans="1:22" s="83" customFormat="1" ht="18.75" customHeight="1" x14ac:dyDescent="0.3">
      <c r="A75" s="78">
        <v>64</v>
      </c>
      <c r="B75" s="79" t="s">
        <v>434</v>
      </c>
      <c r="C75" s="79" t="s">
        <v>435</v>
      </c>
      <c r="D75" s="79" t="s">
        <v>23</v>
      </c>
      <c r="E75" s="85" t="s">
        <v>436</v>
      </c>
      <c r="F75" s="80" t="s">
        <v>904</v>
      </c>
      <c r="G75" s="85" t="s">
        <v>700</v>
      </c>
      <c r="H75" s="81">
        <v>60000</v>
      </c>
      <c r="I75" s="81">
        <v>3486.65</v>
      </c>
      <c r="J75" s="81">
        <v>25</v>
      </c>
      <c r="K75" s="81">
        <f>+H75*2.87%</f>
        <v>1722</v>
      </c>
      <c r="L75" s="81">
        <f>+H75*7.1%</f>
        <v>4260</v>
      </c>
      <c r="M75" s="82">
        <f>H75*1.1%</f>
        <v>660.00000000000011</v>
      </c>
      <c r="N75" s="81">
        <f>+H75*3.04%</f>
        <v>1824</v>
      </c>
      <c r="O75" s="81">
        <f>+H75*7.09%</f>
        <v>4254</v>
      </c>
      <c r="P75" s="81">
        <v>0</v>
      </c>
      <c r="Q75" s="81">
        <f>SUM(K75:P75)</f>
        <v>12720</v>
      </c>
      <c r="R75" s="81">
        <f t="shared" si="0"/>
        <v>7057.65</v>
      </c>
      <c r="S75" s="81">
        <f>+L75+M75+O75</f>
        <v>9174</v>
      </c>
      <c r="T75" s="81">
        <f>+H75-R75</f>
        <v>52942.35</v>
      </c>
      <c r="U75" s="78"/>
      <c r="V75" s="78"/>
    </row>
    <row r="76" spans="1:22" s="83" customFormat="1" ht="18.75" customHeight="1" x14ac:dyDescent="0.3">
      <c r="A76" s="78">
        <v>65</v>
      </c>
      <c r="B76" s="79" t="s">
        <v>768</v>
      </c>
      <c r="C76" s="79" t="s">
        <v>769</v>
      </c>
      <c r="D76" s="79" t="s">
        <v>223</v>
      </c>
      <c r="E76" s="79" t="s">
        <v>936</v>
      </c>
      <c r="F76" s="80" t="s">
        <v>905</v>
      </c>
      <c r="G76" s="85" t="s">
        <v>1087</v>
      </c>
      <c r="H76" s="81">
        <v>60000</v>
      </c>
      <c r="I76" s="81">
        <v>3486.65</v>
      </c>
      <c r="J76" s="81">
        <v>25</v>
      </c>
      <c r="K76" s="81">
        <f t="shared" si="3"/>
        <v>1722</v>
      </c>
      <c r="L76" s="81">
        <f t="shared" si="4"/>
        <v>4260</v>
      </c>
      <c r="M76" s="82">
        <v>660</v>
      </c>
      <c r="N76" s="81">
        <f t="shared" si="9"/>
        <v>1824</v>
      </c>
      <c r="O76" s="81">
        <f t="shared" si="10"/>
        <v>4254</v>
      </c>
      <c r="P76" s="81">
        <v>0</v>
      </c>
      <c r="Q76" s="81">
        <f t="shared" si="8"/>
        <v>12720</v>
      </c>
      <c r="R76" s="81">
        <f t="shared" ref="R76:R140" si="13">+I76+J76+K76+N76+P76</f>
        <v>7057.65</v>
      </c>
      <c r="S76" s="81">
        <f t="shared" si="1"/>
        <v>9174</v>
      </c>
      <c r="T76" s="81">
        <f t="shared" si="2"/>
        <v>52942.35</v>
      </c>
      <c r="U76" s="78"/>
      <c r="V76" s="78"/>
    </row>
    <row r="77" spans="1:22" s="83" customFormat="1" ht="18.75" customHeight="1" x14ac:dyDescent="0.3">
      <c r="A77" s="78">
        <v>66</v>
      </c>
      <c r="B77" s="79" t="s">
        <v>457</v>
      </c>
      <c r="C77" s="79" t="s">
        <v>458</v>
      </c>
      <c r="D77" s="79" t="s">
        <v>268</v>
      </c>
      <c r="E77" s="79" t="s">
        <v>459</v>
      </c>
      <c r="F77" s="80" t="s">
        <v>905</v>
      </c>
      <c r="G77" s="85" t="s">
        <v>700</v>
      </c>
      <c r="H77" s="81">
        <v>60000</v>
      </c>
      <c r="I77" s="81">
        <v>3486.65</v>
      </c>
      <c r="J77" s="81">
        <v>25</v>
      </c>
      <c r="K77" s="81">
        <f t="shared" si="3"/>
        <v>1722</v>
      </c>
      <c r="L77" s="81">
        <f t="shared" si="4"/>
        <v>4260</v>
      </c>
      <c r="M77" s="82">
        <f>H77*1.1%</f>
        <v>660.00000000000011</v>
      </c>
      <c r="N77" s="81">
        <f t="shared" si="9"/>
        <v>1824</v>
      </c>
      <c r="O77" s="81">
        <f t="shared" si="10"/>
        <v>4254</v>
      </c>
      <c r="P77" s="81">
        <v>0</v>
      </c>
      <c r="Q77" s="81">
        <f t="shared" si="8"/>
        <v>12720</v>
      </c>
      <c r="R77" s="81">
        <f t="shared" si="13"/>
        <v>7057.65</v>
      </c>
      <c r="S77" s="81">
        <f t="shared" si="1"/>
        <v>9174</v>
      </c>
      <c r="T77" s="81">
        <f t="shared" si="2"/>
        <v>52942.35</v>
      </c>
      <c r="U77" s="78"/>
      <c r="V77" s="78"/>
    </row>
    <row r="78" spans="1:22" s="104" customFormat="1" ht="37.5" customHeight="1" x14ac:dyDescent="0.3">
      <c r="A78" s="78">
        <v>67</v>
      </c>
      <c r="B78" s="99" t="s">
        <v>83</v>
      </c>
      <c r="C78" s="99" t="s">
        <v>84</v>
      </c>
      <c r="D78" s="100" t="s">
        <v>85</v>
      </c>
      <c r="E78" s="99" t="s">
        <v>86</v>
      </c>
      <c r="F78" s="101" t="s">
        <v>904</v>
      </c>
      <c r="G78" s="100" t="s">
        <v>699</v>
      </c>
      <c r="H78" s="102">
        <v>57750</v>
      </c>
      <c r="I78" s="102">
        <v>2793.22</v>
      </c>
      <c r="J78" s="102">
        <v>25</v>
      </c>
      <c r="K78" s="102">
        <f t="shared" si="3"/>
        <v>1657.425</v>
      </c>
      <c r="L78" s="102">
        <f t="shared" si="4"/>
        <v>4100.25</v>
      </c>
      <c r="M78" s="103">
        <f t="shared" ref="M78:M80" si="14">H78*1.1%</f>
        <v>635.25000000000011</v>
      </c>
      <c r="N78" s="102">
        <f t="shared" si="9"/>
        <v>1755.6</v>
      </c>
      <c r="O78" s="102">
        <f t="shared" si="10"/>
        <v>4094.4750000000004</v>
      </c>
      <c r="P78" s="102">
        <v>1350.12</v>
      </c>
      <c r="Q78" s="102">
        <f t="shared" si="8"/>
        <v>13593.119999999999</v>
      </c>
      <c r="R78" s="102">
        <f t="shared" si="13"/>
        <v>7581.3649999999989</v>
      </c>
      <c r="S78" s="102">
        <f t="shared" si="1"/>
        <v>8829.9750000000004</v>
      </c>
      <c r="T78" s="102">
        <f t="shared" si="2"/>
        <v>50168.635000000002</v>
      </c>
      <c r="U78" s="98"/>
      <c r="V78" s="98"/>
    </row>
    <row r="79" spans="1:22" s="83" customFormat="1" ht="18.75" customHeight="1" x14ac:dyDescent="0.3">
      <c r="A79" s="78">
        <v>68</v>
      </c>
      <c r="B79" s="79" t="s">
        <v>466</v>
      </c>
      <c r="C79" s="79" t="s">
        <v>467</v>
      </c>
      <c r="D79" s="79" t="s">
        <v>268</v>
      </c>
      <c r="E79" s="79" t="s">
        <v>468</v>
      </c>
      <c r="F79" s="80" t="s">
        <v>905</v>
      </c>
      <c r="G79" s="85" t="s">
        <v>700</v>
      </c>
      <c r="H79" s="81">
        <v>57200</v>
      </c>
      <c r="I79" s="81">
        <v>2689.72</v>
      </c>
      <c r="J79" s="81">
        <v>25</v>
      </c>
      <c r="K79" s="81">
        <f t="shared" si="3"/>
        <v>1641.64</v>
      </c>
      <c r="L79" s="81">
        <f t="shared" si="4"/>
        <v>4061.2</v>
      </c>
      <c r="M79" s="82">
        <f t="shared" si="14"/>
        <v>629.20000000000005</v>
      </c>
      <c r="N79" s="81">
        <f t="shared" si="9"/>
        <v>1738.88</v>
      </c>
      <c r="O79" s="81">
        <f t="shared" si="10"/>
        <v>4055.4800000000005</v>
      </c>
      <c r="P79" s="81">
        <v>1350.12</v>
      </c>
      <c r="Q79" s="81">
        <f t="shared" si="8"/>
        <v>13476.52</v>
      </c>
      <c r="R79" s="81">
        <f t="shared" si="13"/>
        <v>7445.36</v>
      </c>
      <c r="S79" s="81">
        <f t="shared" si="1"/>
        <v>8745.880000000001</v>
      </c>
      <c r="T79" s="81">
        <f t="shared" si="2"/>
        <v>49754.64</v>
      </c>
      <c r="U79" s="78"/>
      <c r="V79" s="78"/>
    </row>
    <row r="80" spans="1:22" s="83" customFormat="1" ht="18.75" customHeight="1" x14ac:dyDescent="0.3">
      <c r="A80" s="78">
        <v>69</v>
      </c>
      <c r="B80" s="79" t="s">
        <v>103</v>
      </c>
      <c r="C80" s="79" t="s">
        <v>104</v>
      </c>
      <c r="D80" s="79" t="s">
        <v>105</v>
      </c>
      <c r="E80" s="85" t="s">
        <v>106</v>
      </c>
      <c r="F80" s="80" t="s">
        <v>905</v>
      </c>
      <c r="G80" s="85" t="s">
        <v>700</v>
      </c>
      <c r="H80" s="81">
        <v>57032.02</v>
      </c>
      <c r="I80" s="81">
        <v>2928.14</v>
      </c>
      <c r="J80" s="81">
        <v>25</v>
      </c>
      <c r="K80" s="81">
        <f t="shared" si="3"/>
        <v>1636.8189739999998</v>
      </c>
      <c r="L80" s="81">
        <f t="shared" si="4"/>
        <v>4049.2734199999995</v>
      </c>
      <c r="M80" s="82">
        <f t="shared" si="14"/>
        <v>627.35221999999999</v>
      </c>
      <c r="N80" s="81">
        <f t="shared" si="9"/>
        <v>1733.7734079999998</v>
      </c>
      <c r="O80" s="81">
        <f t="shared" si="10"/>
        <v>4043.5702179999998</v>
      </c>
      <c r="P80" s="81">
        <v>0</v>
      </c>
      <c r="Q80" s="81">
        <f t="shared" si="8"/>
        <v>12090.788239999998</v>
      </c>
      <c r="R80" s="81">
        <f t="shared" si="13"/>
        <v>6323.7323819999992</v>
      </c>
      <c r="S80" s="81">
        <f t="shared" ref="S80:S159" si="15">+L80+M80+O80</f>
        <v>8720.1958579999991</v>
      </c>
      <c r="T80" s="81">
        <f t="shared" ref="T80:T159" si="16">+H80-R80</f>
        <v>50708.287617999995</v>
      </c>
      <c r="U80" s="78"/>
      <c r="V80" s="78"/>
    </row>
    <row r="81" spans="1:22" s="83" customFormat="1" ht="18.75" customHeight="1" x14ac:dyDescent="0.3">
      <c r="A81" s="78">
        <v>70</v>
      </c>
      <c r="B81" s="79" t="s">
        <v>158</v>
      </c>
      <c r="C81" s="79" t="s">
        <v>159</v>
      </c>
      <c r="D81" s="79" t="s">
        <v>55</v>
      </c>
      <c r="E81" s="79" t="s">
        <v>121</v>
      </c>
      <c r="F81" s="80" t="s">
        <v>905</v>
      </c>
      <c r="G81" s="85" t="s">
        <v>699</v>
      </c>
      <c r="H81" s="81">
        <v>55635.8</v>
      </c>
      <c r="I81" s="81">
        <v>2665.39</v>
      </c>
      <c r="J81" s="81">
        <v>25</v>
      </c>
      <c r="K81" s="81">
        <f t="shared" ref="K81:K160" si="17">+H81*2.87%</f>
        <v>1596.74746</v>
      </c>
      <c r="L81" s="81">
        <f t="shared" ref="L81:L160" si="18">+H81*7.1%</f>
        <v>3950.1417999999999</v>
      </c>
      <c r="M81" s="82">
        <v>611.99</v>
      </c>
      <c r="N81" s="81">
        <f t="shared" si="9"/>
        <v>1691.3283200000001</v>
      </c>
      <c r="O81" s="81">
        <f t="shared" si="10"/>
        <v>3944.5782200000003</v>
      </c>
      <c r="P81" s="81">
        <v>0</v>
      </c>
      <c r="Q81" s="81">
        <f t="shared" ref="Q81:Q160" si="19">SUM(K81:P81)</f>
        <v>11794.785800000001</v>
      </c>
      <c r="R81" s="81">
        <f t="shared" si="13"/>
        <v>5978.4657800000004</v>
      </c>
      <c r="S81" s="81">
        <f t="shared" si="15"/>
        <v>8506.7100200000004</v>
      </c>
      <c r="T81" s="81">
        <f t="shared" si="16"/>
        <v>49657.334220000004</v>
      </c>
      <c r="U81" s="78"/>
      <c r="V81" s="78"/>
    </row>
    <row r="82" spans="1:22" s="104" customFormat="1" ht="38.25" customHeight="1" x14ac:dyDescent="0.3">
      <c r="A82" s="78">
        <v>71</v>
      </c>
      <c r="B82" s="99" t="s">
        <v>681</v>
      </c>
      <c r="C82" s="99" t="s">
        <v>680</v>
      </c>
      <c r="D82" s="100" t="s">
        <v>1040</v>
      </c>
      <c r="E82" s="99" t="s">
        <v>232</v>
      </c>
      <c r="F82" s="101" t="s">
        <v>904</v>
      </c>
      <c r="G82" s="100" t="s">
        <v>700</v>
      </c>
      <c r="H82" s="102">
        <v>55000</v>
      </c>
      <c r="I82" s="102">
        <v>2559.6799999999998</v>
      </c>
      <c r="J82" s="102">
        <v>25</v>
      </c>
      <c r="K82" s="102">
        <f>+H82*2.87%</f>
        <v>1578.5</v>
      </c>
      <c r="L82" s="102">
        <f>+H82*7.1%</f>
        <v>3904.9999999999995</v>
      </c>
      <c r="M82" s="103">
        <f>H82*1.1%</f>
        <v>605.00000000000011</v>
      </c>
      <c r="N82" s="102">
        <f>+H82*3.04%</f>
        <v>1672</v>
      </c>
      <c r="O82" s="102">
        <f>+H82*7.09%</f>
        <v>3899.5000000000005</v>
      </c>
      <c r="P82" s="102">
        <v>0</v>
      </c>
      <c r="Q82" s="102">
        <f>SUM(K82:P82)</f>
        <v>11660</v>
      </c>
      <c r="R82" s="102">
        <f t="shared" si="13"/>
        <v>5835.18</v>
      </c>
      <c r="S82" s="102">
        <f>+L82+M82+O82</f>
        <v>8409.5</v>
      </c>
      <c r="T82" s="102">
        <f>+H82-R82</f>
        <v>49164.82</v>
      </c>
      <c r="U82" s="98"/>
      <c r="V82" s="98"/>
    </row>
    <row r="83" spans="1:22" s="83" customFormat="1" ht="18.75" customHeight="1" x14ac:dyDescent="0.3">
      <c r="A83" s="78">
        <v>72</v>
      </c>
      <c r="B83" s="79" t="s">
        <v>626</v>
      </c>
      <c r="C83" s="79" t="s">
        <v>627</v>
      </c>
      <c r="D83" s="79" t="s">
        <v>29</v>
      </c>
      <c r="E83" s="79" t="s">
        <v>33</v>
      </c>
      <c r="F83" s="80" t="s">
        <v>905</v>
      </c>
      <c r="G83" s="85" t="s">
        <v>699</v>
      </c>
      <c r="H83" s="81">
        <v>55000</v>
      </c>
      <c r="I83" s="81">
        <v>2559.6799999999998</v>
      </c>
      <c r="J83" s="81">
        <v>25</v>
      </c>
      <c r="K83" s="81">
        <f t="shared" si="17"/>
        <v>1578.5</v>
      </c>
      <c r="L83" s="81">
        <f t="shared" si="18"/>
        <v>3904.9999999999995</v>
      </c>
      <c r="M83" s="82">
        <f>H83*1.1%</f>
        <v>605.00000000000011</v>
      </c>
      <c r="N83" s="81">
        <f t="shared" si="9"/>
        <v>1672</v>
      </c>
      <c r="O83" s="81">
        <f t="shared" si="10"/>
        <v>3899.5000000000005</v>
      </c>
      <c r="P83" s="81">
        <v>0</v>
      </c>
      <c r="Q83" s="81">
        <f t="shared" si="19"/>
        <v>11660</v>
      </c>
      <c r="R83" s="81">
        <f t="shared" si="13"/>
        <v>5835.18</v>
      </c>
      <c r="S83" s="81">
        <f t="shared" si="15"/>
        <v>8409.5</v>
      </c>
      <c r="T83" s="81">
        <f t="shared" si="16"/>
        <v>49164.82</v>
      </c>
      <c r="U83" s="78"/>
      <c r="V83" s="78"/>
    </row>
    <row r="84" spans="1:22" s="104" customFormat="1" ht="38.25" customHeight="1" x14ac:dyDescent="0.3">
      <c r="A84" s="78">
        <v>73</v>
      </c>
      <c r="B84" s="99" t="s">
        <v>501</v>
      </c>
      <c r="C84" s="99" t="s">
        <v>502</v>
      </c>
      <c r="D84" s="99" t="s">
        <v>253</v>
      </c>
      <c r="E84" s="100" t="s">
        <v>706</v>
      </c>
      <c r="F84" s="101" t="s">
        <v>904</v>
      </c>
      <c r="G84" s="100" t="s">
        <v>700</v>
      </c>
      <c r="H84" s="102">
        <v>55000</v>
      </c>
      <c r="I84" s="102">
        <v>2559.6799999999998</v>
      </c>
      <c r="J84" s="102">
        <v>25</v>
      </c>
      <c r="K84" s="102">
        <f>+H84*2.87%</f>
        <v>1578.5</v>
      </c>
      <c r="L84" s="102">
        <f>+H84*7.1%</f>
        <v>3904.9999999999995</v>
      </c>
      <c r="M84" s="103">
        <v>605</v>
      </c>
      <c r="N84" s="102">
        <f>+H84*3.04%</f>
        <v>1672</v>
      </c>
      <c r="O84" s="102">
        <f>+H84*7.09%</f>
        <v>3899.5000000000005</v>
      </c>
      <c r="P84" s="102">
        <v>0</v>
      </c>
      <c r="Q84" s="102">
        <f>SUM(K84:P84)</f>
        <v>11660</v>
      </c>
      <c r="R84" s="102">
        <f t="shared" si="13"/>
        <v>5835.18</v>
      </c>
      <c r="S84" s="102">
        <f>+L84+M84+O84</f>
        <v>8409.5</v>
      </c>
      <c r="T84" s="102">
        <f>+H84-R84</f>
        <v>49164.82</v>
      </c>
      <c r="U84" s="98"/>
      <c r="V84" s="98"/>
    </row>
    <row r="85" spans="1:22" s="104" customFormat="1" ht="38.25" customHeight="1" x14ac:dyDescent="0.3">
      <c r="A85" s="78">
        <v>74</v>
      </c>
      <c r="B85" s="99" t="s">
        <v>555</v>
      </c>
      <c r="C85" s="99" t="s">
        <v>1065</v>
      </c>
      <c r="D85" s="99" t="s">
        <v>253</v>
      </c>
      <c r="E85" s="100" t="s">
        <v>706</v>
      </c>
      <c r="F85" s="101" t="s">
        <v>905</v>
      </c>
      <c r="G85" s="100" t="s">
        <v>700</v>
      </c>
      <c r="H85" s="102">
        <v>55000</v>
      </c>
      <c r="I85" s="102">
        <v>2559.6799999999998</v>
      </c>
      <c r="J85" s="102">
        <v>25</v>
      </c>
      <c r="K85" s="102">
        <f>+H85*2.87%</f>
        <v>1578.5</v>
      </c>
      <c r="L85" s="102">
        <f>+H85*7.1%</f>
        <v>3904.9999999999995</v>
      </c>
      <c r="M85" s="103">
        <v>605</v>
      </c>
      <c r="N85" s="102">
        <f>+H85*3.04%</f>
        <v>1672</v>
      </c>
      <c r="O85" s="102">
        <f>+H85*7.09%</f>
        <v>3899.5000000000005</v>
      </c>
      <c r="P85" s="102">
        <v>0</v>
      </c>
      <c r="Q85" s="102">
        <f>SUM(K85:P85)</f>
        <v>11660</v>
      </c>
      <c r="R85" s="102">
        <f t="shared" si="13"/>
        <v>5835.18</v>
      </c>
      <c r="S85" s="102">
        <f>+L85+M85+O85</f>
        <v>8409.5</v>
      </c>
      <c r="T85" s="102">
        <f>+H85-R85</f>
        <v>49164.82</v>
      </c>
      <c r="U85" s="98"/>
      <c r="V85" s="98"/>
    </row>
    <row r="86" spans="1:22" s="83" customFormat="1" ht="18.75" customHeight="1" x14ac:dyDescent="0.3">
      <c r="A86" s="78">
        <v>75</v>
      </c>
      <c r="B86" s="79" t="s">
        <v>109</v>
      </c>
      <c r="C86" s="79" t="s">
        <v>110</v>
      </c>
      <c r="D86" s="79" t="s">
        <v>164</v>
      </c>
      <c r="E86" s="79" t="s">
        <v>719</v>
      </c>
      <c r="F86" s="80" t="s">
        <v>905</v>
      </c>
      <c r="G86" s="85" t="s">
        <v>699</v>
      </c>
      <c r="H86" s="81">
        <v>55000</v>
      </c>
      <c r="I86" s="81">
        <v>2559.6799999999998</v>
      </c>
      <c r="J86" s="81">
        <v>25</v>
      </c>
      <c r="K86" s="81">
        <f>+H86*2.87%</f>
        <v>1578.5</v>
      </c>
      <c r="L86" s="81">
        <f>+H86*7.1%</f>
        <v>3904.9999999999995</v>
      </c>
      <c r="M86" s="82">
        <v>605</v>
      </c>
      <c r="N86" s="81">
        <f>+H86*3.04%</f>
        <v>1672</v>
      </c>
      <c r="O86" s="81">
        <f>+H86*7.09%</f>
        <v>3899.5000000000005</v>
      </c>
      <c r="P86" s="81">
        <v>0</v>
      </c>
      <c r="Q86" s="81">
        <f>SUM(K86:P86)</f>
        <v>11660</v>
      </c>
      <c r="R86" s="81">
        <f t="shared" si="13"/>
        <v>5835.18</v>
      </c>
      <c r="S86" s="81">
        <f>+L86+M86+O86</f>
        <v>8409.5</v>
      </c>
      <c r="T86" s="81">
        <f>+H86-R86</f>
        <v>49164.82</v>
      </c>
      <c r="U86" s="78"/>
      <c r="V86" s="78"/>
    </row>
    <row r="87" spans="1:22" s="83" customFormat="1" ht="18.75" customHeight="1" x14ac:dyDescent="0.3">
      <c r="A87" s="78">
        <v>76</v>
      </c>
      <c r="B87" s="79" t="s">
        <v>201</v>
      </c>
      <c r="C87" s="79" t="s">
        <v>202</v>
      </c>
      <c r="D87" s="79" t="s">
        <v>29</v>
      </c>
      <c r="E87" s="79" t="s">
        <v>33</v>
      </c>
      <c r="F87" s="80" t="s">
        <v>905</v>
      </c>
      <c r="G87" s="85" t="s">
        <v>699</v>
      </c>
      <c r="H87" s="81">
        <v>55000</v>
      </c>
      <c r="I87" s="81">
        <v>2357.16</v>
      </c>
      <c r="J87" s="81">
        <v>25</v>
      </c>
      <c r="K87" s="81">
        <f>+H87*2.87%</f>
        <v>1578.5</v>
      </c>
      <c r="L87" s="81">
        <f>+H87*7.1%</f>
        <v>3904.9999999999995</v>
      </c>
      <c r="M87" s="82">
        <f>+H87*1.1%</f>
        <v>605.00000000000011</v>
      </c>
      <c r="N87" s="81">
        <f>+H87*3.04%</f>
        <v>1672</v>
      </c>
      <c r="O87" s="81">
        <f>+H87*7.09%</f>
        <v>3899.5000000000005</v>
      </c>
      <c r="P87" s="81">
        <v>1350.12</v>
      </c>
      <c r="Q87" s="81">
        <f>SUM(K87:P87)</f>
        <v>13010.119999999999</v>
      </c>
      <c r="R87" s="81">
        <f t="shared" si="13"/>
        <v>6982.78</v>
      </c>
      <c r="S87" s="81">
        <f>+L87+M87+O87</f>
        <v>8409.5</v>
      </c>
      <c r="T87" s="81">
        <f>+H87-R87</f>
        <v>48017.22</v>
      </c>
      <c r="U87" s="78"/>
      <c r="V87" s="78"/>
    </row>
    <row r="88" spans="1:22" s="83" customFormat="1" ht="18.75" customHeight="1" x14ac:dyDescent="0.3">
      <c r="A88" s="78">
        <v>77</v>
      </c>
      <c r="B88" s="79" t="s">
        <v>119</v>
      </c>
      <c r="C88" s="79" t="s">
        <v>120</v>
      </c>
      <c r="D88" s="79" t="s">
        <v>55</v>
      </c>
      <c r="E88" s="79" t="s">
        <v>121</v>
      </c>
      <c r="F88" s="80" t="s">
        <v>905</v>
      </c>
      <c r="G88" s="85" t="s">
        <v>699</v>
      </c>
      <c r="H88" s="81">
        <v>53106.9</v>
      </c>
      <c r="I88" s="81">
        <v>2089.9699999999998</v>
      </c>
      <c r="J88" s="81">
        <v>25</v>
      </c>
      <c r="K88" s="81">
        <f t="shared" si="17"/>
        <v>1524.16803</v>
      </c>
      <c r="L88" s="81">
        <f t="shared" si="18"/>
        <v>3770.5898999999999</v>
      </c>
      <c r="M88" s="82">
        <f t="shared" ref="M88:M163" si="20">+H88*1.1%</f>
        <v>584.17590000000007</v>
      </c>
      <c r="N88" s="81">
        <f t="shared" si="9"/>
        <v>1614.44976</v>
      </c>
      <c r="O88" s="81">
        <f t="shared" si="10"/>
        <v>3765.2792100000001</v>
      </c>
      <c r="P88" s="81">
        <v>1350.12</v>
      </c>
      <c r="Q88" s="81">
        <f t="shared" si="19"/>
        <v>12608.782800000001</v>
      </c>
      <c r="R88" s="81">
        <f t="shared" si="13"/>
        <v>6603.7077899999995</v>
      </c>
      <c r="S88" s="81">
        <f t="shared" si="15"/>
        <v>8120.0450099999998</v>
      </c>
      <c r="T88" s="81">
        <f t="shared" si="16"/>
        <v>46503.192210000001</v>
      </c>
      <c r="U88" s="78"/>
      <c r="V88" s="78"/>
    </row>
    <row r="89" spans="1:22" s="83" customFormat="1" ht="18.75" customHeight="1" x14ac:dyDescent="0.3">
      <c r="A89" s="78">
        <v>78</v>
      </c>
      <c r="B89" s="79" t="s">
        <v>301</v>
      </c>
      <c r="C89" s="79" t="s">
        <v>641</v>
      </c>
      <c r="D89" s="79" t="s">
        <v>40</v>
      </c>
      <c r="E89" s="79" t="s">
        <v>944</v>
      </c>
      <c r="F89" s="80" t="s">
        <v>905</v>
      </c>
      <c r="G89" s="85" t="s">
        <v>700</v>
      </c>
      <c r="H89" s="81">
        <v>52707.6</v>
      </c>
      <c r="I89" s="81">
        <v>2236.14</v>
      </c>
      <c r="J89" s="81">
        <v>25</v>
      </c>
      <c r="K89" s="81">
        <f t="shared" si="17"/>
        <v>1512.70812</v>
      </c>
      <c r="L89" s="81">
        <f t="shared" si="18"/>
        <v>3742.2395999999994</v>
      </c>
      <c r="M89" s="82">
        <f t="shared" si="20"/>
        <v>579.78360000000009</v>
      </c>
      <c r="N89" s="81">
        <f t="shared" si="9"/>
        <v>1602.31104</v>
      </c>
      <c r="O89" s="81">
        <f t="shared" si="10"/>
        <v>3736.96884</v>
      </c>
      <c r="P89" s="81">
        <v>0</v>
      </c>
      <c r="Q89" s="81">
        <f t="shared" si="19"/>
        <v>11174.011199999999</v>
      </c>
      <c r="R89" s="81">
        <f t="shared" si="13"/>
        <v>5376.1591599999992</v>
      </c>
      <c r="S89" s="81">
        <f t="shared" si="15"/>
        <v>8058.9920399999992</v>
      </c>
      <c r="T89" s="81">
        <f t="shared" si="16"/>
        <v>47331.440839999996</v>
      </c>
      <c r="U89" s="78"/>
      <c r="V89" s="78"/>
    </row>
    <row r="90" spans="1:22" s="83" customFormat="1" ht="18.75" customHeight="1" x14ac:dyDescent="0.3">
      <c r="A90" s="78">
        <v>79</v>
      </c>
      <c r="B90" s="79" t="s">
        <v>153</v>
      </c>
      <c r="C90" s="79" t="s">
        <v>154</v>
      </c>
      <c r="D90" s="79" t="s">
        <v>155</v>
      </c>
      <c r="E90" s="85" t="s">
        <v>1083</v>
      </c>
      <c r="F90" s="80" t="s">
        <v>904</v>
      </c>
      <c r="G90" s="85" t="s">
        <v>700</v>
      </c>
      <c r="H90" s="81">
        <v>52707.6</v>
      </c>
      <c r="I90" s="81">
        <v>2236.14</v>
      </c>
      <c r="J90" s="81">
        <v>25</v>
      </c>
      <c r="K90" s="81">
        <f t="shared" si="17"/>
        <v>1512.70812</v>
      </c>
      <c r="L90" s="81">
        <f t="shared" si="18"/>
        <v>3742.2395999999994</v>
      </c>
      <c r="M90" s="82">
        <f t="shared" si="20"/>
        <v>579.78360000000009</v>
      </c>
      <c r="N90" s="81">
        <f t="shared" ref="N90:N166" si="21">+H90*3.04%</f>
        <v>1602.31104</v>
      </c>
      <c r="O90" s="81">
        <f t="shared" ref="O90:O166" si="22">+H90*7.09%</f>
        <v>3736.96884</v>
      </c>
      <c r="P90" s="81">
        <v>0</v>
      </c>
      <c r="Q90" s="81">
        <f t="shared" si="19"/>
        <v>11174.011199999999</v>
      </c>
      <c r="R90" s="81">
        <f t="shared" si="13"/>
        <v>5376.1591599999992</v>
      </c>
      <c r="S90" s="81">
        <f t="shared" si="15"/>
        <v>8058.9920399999992</v>
      </c>
      <c r="T90" s="81">
        <f t="shared" si="16"/>
        <v>47331.440839999996</v>
      </c>
      <c r="U90" s="78"/>
      <c r="V90" s="78"/>
    </row>
    <row r="91" spans="1:22" s="83" customFormat="1" ht="18.75" customHeight="1" x14ac:dyDescent="0.3">
      <c r="A91" s="78">
        <v>80</v>
      </c>
      <c r="B91" s="79" t="s">
        <v>481</v>
      </c>
      <c r="C91" s="79" t="s">
        <v>482</v>
      </c>
      <c r="D91" s="79" t="s">
        <v>48</v>
      </c>
      <c r="E91" s="79" t="s">
        <v>169</v>
      </c>
      <c r="F91" s="80" t="s">
        <v>904</v>
      </c>
      <c r="G91" s="85" t="s">
        <v>700</v>
      </c>
      <c r="H91" s="81">
        <v>52500</v>
      </c>
      <c r="I91" s="81">
        <v>2206.84</v>
      </c>
      <c r="J91" s="81">
        <v>25</v>
      </c>
      <c r="K91" s="81">
        <f t="shared" si="17"/>
        <v>1506.75</v>
      </c>
      <c r="L91" s="81">
        <f t="shared" si="18"/>
        <v>3727.4999999999995</v>
      </c>
      <c r="M91" s="82">
        <f t="shared" si="20"/>
        <v>577.50000000000011</v>
      </c>
      <c r="N91" s="81">
        <f t="shared" si="21"/>
        <v>1596</v>
      </c>
      <c r="O91" s="81">
        <f t="shared" si="22"/>
        <v>3722.2500000000005</v>
      </c>
      <c r="P91" s="81">
        <v>0</v>
      </c>
      <c r="Q91" s="81">
        <f t="shared" si="19"/>
        <v>11130</v>
      </c>
      <c r="R91" s="81">
        <f t="shared" si="13"/>
        <v>5334.59</v>
      </c>
      <c r="S91" s="81">
        <f t="shared" si="15"/>
        <v>8027.25</v>
      </c>
      <c r="T91" s="81">
        <f t="shared" si="16"/>
        <v>47165.41</v>
      </c>
      <c r="U91" s="78"/>
      <c r="V91" s="78"/>
    </row>
    <row r="92" spans="1:22" s="83" customFormat="1" ht="18.75" customHeight="1" x14ac:dyDescent="0.3">
      <c r="A92" s="78">
        <v>81</v>
      </c>
      <c r="B92" s="79" t="s">
        <v>182</v>
      </c>
      <c r="C92" s="79" t="s">
        <v>183</v>
      </c>
      <c r="D92" s="79" t="s">
        <v>55</v>
      </c>
      <c r="E92" s="79" t="s">
        <v>121</v>
      </c>
      <c r="F92" s="80" t="s">
        <v>905</v>
      </c>
      <c r="G92" s="85" t="s">
        <v>699</v>
      </c>
      <c r="H92" s="81">
        <v>52404.13</v>
      </c>
      <c r="I92" s="81">
        <v>2193.31</v>
      </c>
      <c r="J92" s="81">
        <v>25</v>
      </c>
      <c r="K92" s="81">
        <f t="shared" si="17"/>
        <v>1503.998531</v>
      </c>
      <c r="L92" s="81">
        <f t="shared" si="18"/>
        <v>3720.6932299999994</v>
      </c>
      <c r="M92" s="82">
        <f t="shared" si="20"/>
        <v>576.44542999999999</v>
      </c>
      <c r="N92" s="81">
        <f t="shared" si="21"/>
        <v>1593.085552</v>
      </c>
      <c r="O92" s="81">
        <f t="shared" si="22"/>
        <v>3715.4528169999999</v>
      </c>
      <c r="P92" s="81">
        <v>0</v>
      </c>
      <c r="Q92" s="81">
        <f t="shared" si="19"/>
        <v>11109.675559999998</v>
      </c>
      <c r="R92" s="81">
        <f t="shared" si="13"/>
        <v>5315.3940829999992</v>
      </c>
      <c r="S92" s="81">
        <f t="shared" si="15"/>
        <v>8012.5914769999999</v>
      </c>
      <c r="T92" s="81">
        <f t="shared" si="16"/>
        <v>47088.735916999998</v>
      </c>
      <c r="U92" s="78"/>
      <c r="V92" s="78"/>
    </row>
    <row r="93" spans="1:22" s="83" customFormat="1" ht="18.75" customHeight="1" x14ac:dyDescent="0.3">
      <c r="A93" s="78">
        <v>82</v>
      </c>
      <c r="B93" s="79" t="s">
        <v>53</v>
      </c>
      <c r="C93" s="79" t="s">
        <v>54</v>
      </c>
      <c r="D93" s="79" t="s">
        <v>55</v>
      </c>
      <c r="E93" s="79" t="s">
        <v>56</v>
      </c>
      <c r="F93" s="80" t="s">
        <v>905</v>
      </c>
      <c r="G93" s="85" t="s">
        <v>699</v>
      </c>
      <c r="H93" s="81">
        <v>52354.47</v>
      </c>
      <c r="I93" s="81">
        <v>2186.3000000000002</v>
      </c>
      <c r="J93" s="81">
        <v>25</v>
      </c>
      <c r="K93" s="81">
        <f t="shared" si="17"/>
        <v>1502.5732889999999</v>
      </c>
      <c r="L93" s="81">
        <f t="shared" si="18"/>
        <v>3717.1673699999997</v>
      </c>
      <c r="M93" s="82">
        <f t="shared" si="20"/>
        <v>575.89917000000003</v>
      </c>
      <c r="N93" s="81">
        <f t="shared" si="21"/>
        <v>1591.5758880000001</v>
      </c>
      <c r="O93" s="81">
        <f t="shared" si="22"/>
        <v>3711.9319230000006</v>
      </c>
      <c r="P93" s="81"/>
      <c r="Q93" s="81">
        <f t="shared" si="19"/>
        <v>11099.147639999999</v>
      </c>
      <c r="R93" s="81">
        <f t="shared" si="13"/>
        <v>5305.4491770000004</v>
      </c>
      <c r="S93" s="81">
        <f t="shared" si="15"/>
        <v>8004.9984629999999</v>
      </c>
      <c r="T93" s="81">
        <f t="shared" si="16"/>
        <v>47049.020822999999</v>
      </c>
      <c r="U93" s="78"/>
      <c r="V93" s="78"/>
    </row>
    <row r="94" spans="1:22" s="83" customFormat="1" ht="18.75" customHeight="1" x14ac:dyDescent="0.3">
      <c r="A94" s="78">
        <v>83</v>
      </c>
      <c r="B94" s="79" t="s">
        <v>329</v>
      </c>
      <c r="C94" s="79" t="s">
        <v>330</v>
      </c>
      <c r="D94" s="79" t="s">
        <v>40</v>
      </c>
      <c r="E94" s="79" t="s">
        <v>944</v>
      </c>
      <c r="F94" s="80" t="s">
        <v>905</v>
      </c>
      <c r="G94" s="85" t="s">
        <v>700</v>
      </c>
      <c r="H94" s="81">
        <v>50820</v>
      </c>
      <c r="I94" s="81">
        <v>1969.73</v>
      </c>
      <c r="J94" s="81">
        <v>25</v>
      </c>
      <c r="K94" s="81">
        <f t="shared" si="17"/>
        <v>1458.5339999999999</v>
      </c>
      <c r="L94" s="81">
        <f t="shared" si="18"/>
        <v>3608.22</v>
      </c>
      <c r="M94" s="82">
        <f t="shared" si="20"/>
        <v>559.0200000000001</v>
      </c>
      <c r="N94" s="81">
        <f t="shared" si="21"/>
        <v>1544.9279999999999</v>
      </c>
      <c r="O94" s="81">
        <f t="shared" si="22"/>
        <v>3603.1380000000004</v>
      </c>
      <c r="P94" s="81">
        <v>0</v>
      </c>
      <c r="Q94" s="81">
        <f t="shared" si="19"/>
        <v>10773.84</v>
      </c>
      <c r="R94" s="81">
        <f t="shared" si="13"/>
        <v>4998.192</v>
      </c>
      <c r="S94" s="81">
        <f t="shared" si="15"/>
        <v>7770.3780000000006</v>
      </c>
      <c r="T94" s="81">
        <f t="shared" si="16"/>
        <v>45821.807999999997</v>
      </c>
      <c r="U94" s="78"/>
      <c r="V94" s="78"/>
    </row>
    <row r="95" spans="1:22" s="83" customFormat="1" ht="18.75" customHeight="1" x14ac:dyDescent="0.3">
      <c r="A95" s="78">
        <v>84</v>
      </c>
      <c r="B95" s="79" t="s">
        <v>361</v>
      </c>
      <c r="C95" s="79" t="s">
        <v>74</v>
      </c>
      <c r="D95" s="79" t="s">
        <v>40</v>
      </c>
      <c r="E95" s="79" t="s">
        <v>33</v>
      </c>
      <c r="F95" s="80" t="s">
        <v>905</v>
      </c>
      <c r="G95" s="85" t="s">
        <v>700</v>
      </c>
      <c r="H95" s="81">
        <v>50531.25</v>
      </c>
      <c r="I95" s="81">
        <v>1726.46</v>
      </c>
      <c r="J95" s="81">
        <v>25</v>
      </c>
      <c r="K95" s="81">
        <f t="shared" si="17"/>
        <v>1450.246875</v>
      </c>
      <c r="L95" s="81">
        <f t="shared" si="18"/>
        <v>3587.7187499999995</v>
      </c>
      <c r="M95" s="82">
        <f t="shared" si="20"/>
        <v>555.84375</v>
      </c>
      <c r="N95" s="81">
        <f t="shared" si="21"/>
        <v>1536.15</v>
      </c>
      <c r="O95" s="81">
        <f t="shared" si="22"/>
        <v>3582.6656250000001</v>
      </c>
      <c r="P95" s="81">
        <v>1350.12</v>
      </c>
      <c r="Q95" s="81">
        <f t="shared" si="19"/>
        <v>12062.744999999999</v>
      </c>
      <c r="R95" s="81">
        <f t="shared" si="13"/>
        <v>6087.9768749999994</v>
      </c>
      <c r="S95" s="81">
        <f t="shared" si="15"/>
        <v>7726.2281249999996</v>
      </c>
      <c r="T95" s="81">
        <f t="shared" si="16"/>
        <v>44443.273125</v>
      </c>
      <c r="U95" s="78"/>
      <c r="V95" s="78"/>
    </row>
    <row r="96" spans="1:22" s="83" customFormat="1" ht="18.75" customHeight="1" x14ac:dyDescent="0.3">
      <c r="A96" s="78">
        <v>85</v>
      </c>
      <c r="B96" s="79" t="s">
        <v>311</v>
      </c>
      <c r="C96" s="79" t="s">
        <v>312</v>
      </c>
      <c r="D96" s="79" t="s">
        <v>40</v>
      </c>
      <c r="E96" s="79" t="s">
        <v>33</v>
      </c>
      <c r="F96" s="80" t="s">
        <v>905</v>
      </c>
      <c r="G96" s="85" t="s">
        <v>700</v>
      </c>
      <c r="H96" s="81">
        <v>50400</v>
      </c>
      <c r="I96" s="81">
        <v>1910.45</v>
      </c>
      <c r="J96" s="81">
        <v>25</v>
      </c>
      <c r="K96" s="81">
        <f t="shared" si="17"/>
        <v>1446.48</v>
      </c>
      <c r="L96" s="81">
        <f t="shared" si="18"/>
        <v>3578.3999999999996</v>
      </c>
      <c r="M96" s="82">
        <f t="shared" si="20"/>
        <v>554.40000000000009</v>
      </c>
      <c r="N96" s="81">
        <f t="shared" si="21"/>
        <v>1532.16</v>
      </c>
      <c r="O96" s="81">
        <f t="shared" si="22"/>
        <v>3573.36</v>
      </c>
      <c r="P96" s="81">
        <v>0</v>
      </c>
      <c r="Q96" s="81">
        <f t="shared" si="19"/>
        <v>10684.8</v>
      </c>
      <c r="R96" s="81">
        <f t="shared" si="13"/>
        <v>4914.09</v>
      </c>
      <c r="S96" s="81">
        <f t="shared" si="15"/>
        <v>7706.16</v>
      </c>
      <c r="T96" s="81">
        <f t="shared" si="16"/>
        <v>45485.91</v>
      </c>
      <c r="U96" s="78"/>
      <c r="V96" s="78"/>
    </row>
    <row r="97" spans="1:22" s="83" customFormat="1" ht="18.75" customHeight="1" x14ac:dyDescent="0.3">
      <c r="A97" s="78">
        <v>86</v>
      </c>
      <c r="B97" s="79" t="s">
        <v>252</v>
      </c>
      <c r="C97" s="79" t="s">
        <v>587</v>
      </c>
      <c r="D97" s="79" t="s">
        <v>253</v>
      </c>
      <c r="E97" s="79" t="s">
        <v>254</v>
      </c>
      <c r="F97" s="80" t="s">
        <v>905</v>
      </c>
      <c r="G97" s="85" t="s">
        <v>699</v>
      </c>
      <c r="H97" s="81">
        <v>50094</v>
      </c>
      <c r="I97" s="81">
        <v>1867.27</v>
      </c>
      <c r="J97" s="81">
        <v>25</v>
      </c>
      <c r="K97" s="81">
        <f t="shared" si="17"/>
        <v>1437.6977999999999</v>
      </c>
      <c r="L97" s="81">
        <f t="shared" si="18"/>
        <v>3556.6739999999995</v>
      </c>
      <c r="M97" s="82">
        <f t="shared" si="20"/>
        <v>551.03400000000011</v>
      </c>
      <c r="N97" s="81">
        <f t="shared" si="21"/>
        <v>1522.8576</v>
      </c>
      <c r="O97" s="81">
        <f t="shared" si="22"/>
        <v>3551.6646000000001</v>
      </c>
      <c r="P97" s="81">
        <v>0</v>
      </c>
      <c r="Q97" s="81">
        <f t="shared" si="19"/>
        <v>10619.928</v>
      </c>
      <c r="R97" s="81">
        <f t="shared" si="13"/>
        <v>4852.8253999999997</v>
      </c>
      <c r="S97" s="81">
        <f t="shared" si="15"/>
        <v>7659.3725999999997</v>
      </c>
      <c r="T97" s="81">
        <f t="shared" si="16"/>
        <v>45241.174599999998</v>
      </c>
      <c r="U97" s="78"/>
      <c r="V97" s="78"/>
    </row>
    <row r="98" spans="1:22" s="83" customFormat="1" ht="18.75" customHeight="1" x14ac:dyDescent="0.3">
      <c r="A98" s="78">
        <v>87</v>
      </c>
      <c r="B98" s="79" t="s">
        <v>456</v>
      </c>
      <c r="C98" s="79" t="s">
        <v>588</v>
      </c>
      <c r="D98" s="79" t="s">
        <v>48</v>
      </c>
      <c r="E98" s="79" t="s">
        <v>944</v>
      </c>
      <c r="F98" s="80" t="s">
        <v>905</v>
      </c>
      <c r="G98" s="85" t="s">
        <v>700</v>
      </c>
      <c r="H98" s="81">
        <v>50000</v>
      </c>
      <c r="I98" s="81">
        <v>1854</v>
      </c>
      <c r="J98" s="81">
        <v>25</v>
      </c>
      <c r="K98" s="81">
        <f t="shared" si="17"/>
        <v>1435</v>
      </c>
      <c r="L98" s="81">
        <f t="shared" si="18"/>
        <v>3549.9999999999995</v>
      </c>
      <c r="M98" s="82">
        <f t="shared" si="20"/>
        <v>550</v>
      </c>
      <c r="N98" s="81">
        <f t="shared" si="21"/>
        <v>1520</v>
      </c>
      <c r="O98" s="81">
        <f t="shared" si="22"/>
        <v>3545.0000000000005</v>
      </c>
      <c r="P98" s="81">
        <v>0</v>
      </c>
      <c r="Q98" s="81">
        <f t="shared" si="19"/>
        <v>10600</v>
      </c>
      <c r="R98" s="81">
        <f t="shared" si="13"/>
        <v>4834</v>
      </c>
      <c r="S98" s="81">
        <f t="shared" si="15"/>
        <v>7645</v>
      </c>
      <c r="T98" s="81">
        <f t="shared" si="16"/>
        <v>45166</v>
      </c>
      <c r="U98" s="78"/>
      <c r="V98" s="78"/>
    </row>
    <row r="99" spans="1:22" s="83" customFormat="1" ht="18.75" customHeight="1" x14ac:dyDescent="0.3">
      <c r="A99" s="78">
        <v>88</v>
      </c>
      <c r="B99" s="79" t="s">
        <v>678</v>
      </c>
      <c r="C99" s="79" t="s">
        <v>679</v>
      </c>
      <c r="D99" s="79" t="s">
        <v>40</v>
      </c>
      <c r="E99" s="79" t="s">
        <v>33</v>
      </c>
      <c r="F99" s="80" t="s">
        <v>904</v>
      </c>
      <c r="G99" s="85" t="s">
        <v>699</v>
      </c>
      <c r="H99" s="81">
        <v>50000</v>
      </c>
      <c r="I99" s="81">
        <v>1854</v>
      </c>
      <c r="J99" s="81">
        <v>25</v>
      </c>
      <c r="K99" s="81">
        <f t="shared" si="17"/>
        <v>1435</v>
      </c>
      <c r="L99" s="81">
        <f t="shared" si="18"/>
        <v>3549.9999999999995</v>
      </c>
      <c r="M99" s="82">
        <f t="shared" si="20"/>
        <v>550</v>
      </c>
      <c r="N99" s="81">
        <f t="shared" si="21"/>
        <v>1520</v>
      </c>
      <c r="O99" s="81">
        <f t="shared" si="22"/>
        <v>3545.0000000000005</v>
      </c>
      <c r="P99" s="81">
        <v>0</v>
      </c>
      <c r="Q99" s="81">
        <f t="shared" si="19"/>
        <v>10600</v>
      </c>
      <c r="R99" s="81">
        <f t="shared" si="13"/>
        <v>4834</v>
      </c>
      <c r="S99" s="81">
        <f t="shared" si="15"/>
        <v>7645</v>
      </c>
      <c r="T99" s="81">
        <f t="shared" si="16"/>
        <v>45166</v>
      </c>
      <c r="U99" s="78"/>
      <c r="V99" s="78"/>
    </row>
    <row r="100" spans="1:22" s="83" customFormat="1" ht="18.75" customHeight="1" x14ac:dyDescent="0.3">
      <c r="A100" s="78">
        <v>89</v>
      </c>
      <c r="B100" s="79" t="s">
        <v>294</v>
      </c>
      <c r="C100" s="79" t="s">
        <v>295</v>
      </c>
      <c r="D100" s="79" t="s">
        <v>29</v>
      </c>
      <c r="E100" s="79" t="s">
        <v>169</v>
      </c>
      <c r="F100" s="80" t="s">
        <v>904</v>
      </c>
      <c r="G100" s="85" t="s">
        <v>700</v>
      </c>
      <c r="H100" s="81">
        <v>50000</v>
      </c>
      <c r="I100" s="81">
        <v>1854</v>
      </c>
      <c r="J100" s="81">
        <v>25</v>
      </c>
      <c r="K100" s="81">
        <f>+H100*2.87%</f>
        <v>1435</v>
      </c>
      <c r="L100" s="81">
        <f>+H100*7.1%</f>
        <v>3549.9999999999995</v>
      </c>
      <c r="M100" s="82">
        <f>+H100*1.1%</f>
        <v>550</v>
      </c>
      <c r="N100" s="81">
        <f>+H100*3.04%</f>
        <v>1520</v>
      </c>
      <c r="O100" s="81">
        <f>+H100*7.09%</f>
        <v>3545.0000000000005</v>
      </c>
      <c r="P100" s="81">
        <v>0</v>
      </c>
      <c r="Q100" s="81">
        <f>SUM(K100:P100)</f>
        <v>10600</v>
      </c>
      <c r="R100" s="81">
        <f t="shared" si="13"/>
        <v>4834</v>
      </c>
      <c r="S100" s="81">
        <f>+L100+M100+O100</f>
        <v>7645</v>
      </c>
      <c r="T100" s="81">
        <f>+H100-R100</f>
        <v>45166</v>
      </c>
      <c r="U100" s="78"/>
      <c r="V100" s="78"/>
    </row>
    <row r="101" spans="1:22" s="83" customFormat="1" ht="18.75" customHeight="1" x14ac:dyDescent="0.3">
      <c r="A101" s="78">
        <v>90</v>
      </c>
      <c r="B101" s="79" t="s">
        <v>534</v>
      </c>
      <c r="C101" s="79" t="s">
        <v>535</v>
      </c>
      <c r="D101" s="79" t="s">
        <v>117</v>
      </c>
      <c r="E101" s="85" t="s">
        <v>536</v>
      </c>
      <c r="F101" s="80" t="s">
        <v>904</v>
      </c>
      <c r="G101" s="85" t="s">
        <v>700</v>
      </c>
      <c r="H101" s="81">
        <v>50000</v>
      </c>
      <c r="I101" s="81">
        <v>1854</v>
      </c>
      <c r="J101" s="81">
        <v>25</v>
      </c>
      <c r="K101" s="81">
        <f t="shared" si="17"/>
        <v>1435</v>
      </c>
      <c r="L101" s="81">
        <f t="shared" si="18"/>
        <v>3549.9999999999995</v>
      </c>
      <c r="M101" s="82">
        <f t="shared" si="20"/>
        <v>550</v>
      </c>
      <c r="N101" s="81">
        <f t="shared" si="21"/>
        <v>1520</v>
      </c>
      <c r="O101" s="81">
        <f t="shared" si="22"/>
        <v>3545.0000000000005</v>
      </c>
      <c r="P101" s="81">
        <v>0</v>
      </c>
      <c r="Q101" s="81">
        <f t="shared" si="19"/>
        <v>10600</v>
      </c>
      <c r="R101" s="81">
        <f t="shared" si="13"/>
        <v>4834</v>
      </c>
      <c r="S101" s="81">
        <f t="shared" si="15"/>
        <v>7645</v>
      </c>
      <c r="T101" s="81">
        <f t="shared" si="16"/>
        <v>45166</v>
      </c>
      <c r="U101" s="78"/>
      <c r="V101" s="78"/>
    </row>
    <row r="102" spans="1:22" s="104" customFormat="1" ht="37.5" customHeight="1" x14ac:dyDescent="0.3">
      <c r="A102" s="78">
        <v>91</v>
      </c>
      <c r="B102" s="99" t="s">
        <v>144</v>
      </c>
      <c r="C102" s="99" t="s">
        <v>145</v>
      </c>
      <c r="D102" s="100" t="s">
        <v>146</v>
      </c>
      <c r="E102" s="99" t="s">
        <v>147</v>
      </c>
      <c r="F102" s="101" t="s">
        <v>904</v>
      </c>
      <c r="G102" s="100" t="s">
        <v>699</v>
      </c>
      <c r="H102" s="102">
        <v>49113.9</v>
      </c>
      <c r="I102" s="102">
        <v>1526.42</v>
      </c>
      <c r="J102" s="102">
        <v>25</v>
      </c>
      <c r="K102" s="102">
        <f t="shared" si="17"/>
        <v>1409.5689300000001</v>
      </c>
      <c r="L102" s="102">
        <f t="shared" si="18"/>
        <v>3487.0868999999998</v>
      </c>
      <c r="M102" s="103">
        <f t="shared" si="20"/>
        <v>540.25290000000007</v>
      </c>
      <c r="N102" s="102">
        <f t="shared" si="21"/>
        <v>1493.0625600000001</v>
      </c>
      <c r="O102" s="102">
        <f t="shared" si="22"/>
        <v>3482.1755100000005</v>
      </c>
      <c r="P102" s="102">
        <v>1350.12</v>
      </c>
      <c r="Q102" s="102">
        <f t="shared" si="19"/>
        <v>11762.266800000001</v>
      </c>
      <c r="R102" s="102">
        <f t="shared" si="13"/>
        <v>5804.1714900000006</v>
      </c>
      <c r="S102" s="102">
        <f t="shared" si="15"/>
        <v>7509.5153100000007</v>
      </c>
      <c r="T102" s="102">
        <f t="shared" si="16"/>
        <v>43309.728510000001</v>
      </c>
      <c r="U102" s="98"/>
      <c r="V102" s="98"/>
    </row>
    <row r="103" spans="1:22" s="83" customFormat="1" ht="18.75" customHeight="1" x14ac:dyDescent="0.3">
      <c r="A103" s="78">
        <v>92</v>
      </c>
      <c r="B103" s="79" t="s">
        <v>307</v>
      </c>
      <c r="C103" s="79" t="s">
        <v>308</v>
      </c>
      <c r="D103" s="79" t="s">
        <v>29</v>
      </c>
      <c r="E103" s="79" t="s">
        <v>147</v>
      </c>
      <c r="F103" s="80" t="s">
        <v>905</v>
      </c>
      <c r="G103" s="85" t="s">
        <v>699</v>
      </c>
      <c r="H103" s="81">
        <v>48006.75</v>
      </c>
      <c r="I103" s="81">
        <v>1370.16</v>
      </c>
      <c r="J103" s="81">
        <v>25</v>
      </c>
      <c r="K103" s="81">
        <f t="shared" si="17"/>
        <v>1377.793725</v>
      </c>
      <c r="L103" s="81">
        <f t="shared" si="18"/>
        <v>3408.4792499999999</v>
      </c>
      <c r="M103" s="82">
        <f t="shared" si="20"/>
        <v>528.07425000000001</v>
      </c>
      <c r="N103" s="81">
        <f t="shared" si="21"/>
        <v>1459.4051999999999</v>
      </c>
      <c r="O103" s="81">
        <f t="shared" si="22"/>
        <v>3403.6785750000004</v>
      </c>
      <c r="P103" s="81">
        <v>1350.12</v>
      </c>
      <c r="Q103" s="81">
        <f t="shared" si="19"/>
        <v>11527.550999999999</v>
      </c>
      <c r="R103" s="81">
        <f t="shared" si="13"/>
        <v>5582.4789250000003</v>
      </c>
      <c r="S103" s="81">
        <f t="shared" si="15"/>
        <v>7340.2320749999999</v>
      </c>
      <c r="T103" s="81">
        <f t="shared" si="16"/>
        <v>42424.271074999997</v>
      </c>
      <c r="U103" s="78"/>
      <c r="V103" s="78"/>
    </row>
    <row r="104" spans="1:22" s="83" customFormat="1" ht="18.75" customHeight="1" x14ac:dyDescent="0.3">
      <c r="A104" s="78">
        <v>93</v>
      </c>
      <c r="B104" s="79" t="s">
        <v>745</v>
      </c>
      <c r="C104" s="79" t="s">
        <v>746</v>
      </c>
      <c r="D104" s="79" t="s">
        <v>268</v>
      </c>
      <c r="E104" s="79" t="s">
        <v>243</v>
      </c>
      <c r="F104" s="80" t="s">
        <v>904</v>
      </c>
      <c r="G104" s="85" t="s">
        <v>700</v>
      </c>
      <c r="H104" s="81">
        <v>48000</v>
      </c>
      <c r="I104" s="81">
        <v>1571.73</v>
      </c>
      <c r="J104" s="81">
        <v>25</v>
      </c>
      <c r="K104" s="81">
        <f t="shared" si="17"/>
        <v>1377.6</v>
      </c>
      <c r="L104" s="81">
        <f t="shared" si="18"/>
        <v>3407.9999999999995</v>
      </c>
      <c r="M104" s="82">
        <f t="shared" si="20"/>
        <v>528</v>
      </c>
      <c r="N104" s="81">
        <f t="shared" si="21"/>
        <v>1459.2</v>
      </c>
      <c r="O104" s="81">
        <f t="shared" si="22"/>
        <v>3403.2000000000003</v>
      </c>
      <c r="P104" s="81">
        <v>0</v>
      </c>
      <c r="Q104" s="81">
        <f t="shared" si="19"/>
        <v>10176</v>
      </c>
      <c r="R104" s="81">
        <f t="shared" si="13"/>
        <v>4433.53</v>
      </c>
      <c r="S104" s="81">
        <f t="shared" si="15"/>
        <v>7339.2</v>
      </c>
      <c r="T104" s="81">
        <f t="shared" si="16"/>
        <v>43566.47</v>
      </c>
      <c r="U104" s="78"/>
      <c r="V104" s="78"/>
    </row>
    <row r="105" spans="1:22" s="83" customFormat="1" ht="18.75" customHeight="1" x14ac:dyDescent="0.3">
      <c r="A105" s="78">
        <v>94</v>
      </c>
      <c r="B105" s="79" t="s">
        <v>257</v>
      </c>
      <c r="C105" s="79" t="s">
        <v>258</v>
      </c>
      <c r="D105" s="79" t="s">
        <v>111</v>
      </c>
      <c r="E105" s="79" t="s">
        <v>41</v>
      </c>
      <c r="F105" s="80" t="s">
        <v>905</v>
      </c>
      <c r="G105" s="85" t="s">
        <v>699</v>
      </c>
      <c r="H105" s="81">
        <v>47756.28</v>
      </c>
      <c r="I105" s="81">
        <v>1334.81</v>
      </c>
      <c r="J105" s="81">
        <v>25</v>
      </c>
      <c r="K105" s="81">
        <f t="shared" si="17"/>
        <v>1370.6052359999999</v>
      </c>
      <c r="L105" s="81">
        <f t="shared" si="18"/>
        <v>3390.6958799999998</v>
      </c>
      <c r="M105" s="82">
        <f t="shared" si="20"/>
        <v>525.31907999999999</v>
      </c>
      <c r="N105" s="81">
        <f t="shared" si="21"/>
        <v>1451.7909119999999</v>
      </c>
      <c r="O105" s="81">
        <f t="shared" si="22"/>
        <v>3385.9202520000003</v>
      </c>
      <c r="P105" s="81">
        <v>1350.12</v>
      </c>
      <c r="Q105" s="81">
        <f t="shared" si="19"/>
        <v>11474.451359999999</v>
      </c>
      <c r="R105" s="81">
        <f t="shared" si="13"/>
        <v>5532.3261479999992</v>
      </c>
      <c r="S105" s="81">
        <f t="shared" si="15"/>
        <v>7301.9352120000003</v>
      </c>
      <c r="T105" s="81">
        <f t="shared" si="16"/>
        <v>42223.953851999999</v>
      </c>
      <c r="U105" s="78"/>
      <c r="V105" s="78"/>
    </row>
    <row r="106" spans="1:22" s="83" customFormat="1" ht="18.75" customHeight="1" x14ac:dyDescent="0.3">
      <c r="A106" s="78">
        <v>95</v>
      </c>
      <c r="B106" s="79" t="s">
        <v>473</v>
      </c>
      <c r="C106" s="79" t="s">
        <v>474</v>
      </c>
      <c r="D106" s="79" t="s">
        <v>105</v>
      </c>
      <c r="E106" s="79" t="s">
        <v>41</v>
      </c>
      <c r="F106" s="80" t="s">
        <v>905</v>
      </c>
      <c r="G106" s="85" t="s">
        <v>700</v>
      </c>
      <c r="H106" s="81">
        <v>47250</v>
      </c>
      <c r="I106" s="81">
        <v>1465.88</v>
      </c>
      <c r="J106" s="81">
        <v>25</v>
      </c>
      <c r="K106" s="81">
        <f t="shared" si="17"/>
        <v>1356.075</v>
      </c>
      <c r="L106" s="81">
        <f t="shared" si="18"/>
        <v>3354.7499999999995</v>
      </c>
      <c r="M106" s="82">
        <f t="shared" si="20"/>
        <v>519.75</v>
      </c>
      <c r="N106" s="81">
        <f t="shared" si="21"/>
        <v>1436.4</v>
      </c>
      <c r="O106" s="81">
        <f t="shared" si="22"/>
        <v>3350.0250000000001</v>
      </c>
      <c r="P106" s="81">
        <v>0</v>
      </c>
      <c r="Q106" s="81">
        <f t="shared" si="19"/>
        <v>10017</v>
      </c>
      <c r="R106" s="81">
        <f t="shared" si="13"/>
        <v>4283.3549999999996</v>
      </c>
      <c r="S106" s="81">
        <f t="shared" si="15"/>
        <v>7224.5249999999996</v>
      </c>
      <c r="T106" s="81">
        <f t="shared" si="16"/>
        <v>42966.645000000004</v>
      </c>
      <c r="U106" s="78"/>
      <c r="V106" s="78"/>
    </row>
    <row r="107" spans="1:22" s="83" customFormat="1" ht="18.75" customHeight="1" x14ac:dyDescent="0.3">
      <c r="A107" s="78">
        <v>96</v>
      </c>
      <c r="B107" s="79" t="s">
        <v>276</v>
      </c>
      <c r="C107" s="79" t="s">
        <v>590</v>
      </c>
      <c r="D107" s="79" t="s">
        <v>29</v>
      </c>
      <c r="E107" s="85" t="s">
        <v>277</v>
      </c>
      <c r="F107" s="80" t="s">
        <v>904</v>
      </c>
      <c r="G107" s="85" t="s">
        <v>699</v>
      </c>
      <c r="H107" s="81">
        <v>45919.5</v>
      </c>
      <c r="I107" s="81">
        <v>1075.58</v>
      </c>
      <c r="J107" s="81">
        <v>25</v>
      </c>
      <c r="K107" s="81">
        <f t="shared" si="17"/>
        <v>1317.8896500000001</v>
      </c>
      <c r="L107" s="81">
        <f t="shared" si="18"/>
        <v>3260.2844999999998</v>
      </c>
      <c r="M107" s="82">
        <f t="shared" si="20"/>
        <v>505.11450000000008</v>
      </c>
      <c r="N107" s="81">
        <f t="shared" si="21"/>
        <v>1395.9528</v>
      </c>
      <c r="O107" s="81">
        <f t="shared" si="22"/>
        <v>3255.6925500000002</v>
      </c>
      <c r="P107" s="81">
        <v>1350.12</v>
      </c>
      <c r="Q107" s="81">
        <f t="shared" si="19"/>
        <v>11085.054</v>
      </c>
      <c r="R107" s="81">
        <f t="shared" si="13"/>
        <v>5164.5424499999999</v>
      </c>
      <c r="S107" s="81">
        <f t="shared" si="15"/>
        <v>7021.0915500000001</v>
      </c>
      <c r="T107" s="81">
        <f t="shared" si="16"/>
        <v>40754.957549999999</v>
      </c>
      <c r="U107" s="78"/>
      <c r="V107" s="78"/>
    </row>
    <row r="108" spans="1:22" s="83" customFormat="1" ht="18.75" customHeight="1" x14ac:dyDescent="0.3">
      <c r="A108" s="78">
        <v>97</v>
      </c>
      <c r="B108" s="79" t="s">
        <v>374</v>
      </c>
      <c r="C108" s="79" t="s">
        <v>591</v>
      </c>
      <c r="D108" s="79" t="s">
        <v>268</v>
      </c>
      <c r="E108" s="79" t="s">
        <v>375</v>
      </c>
      <c r="F108" s="80" t="s">
        <v>905</v>
      </c>
      <c r="G108" s="85" t="s">
        <v>1087</v>
      </c>
      <c r="H108" s="81">
        <v>45600</v>
      </c>
      <c r="I108" s="81">
        <v>827.97</v>
      </c>
      <c r="J108" s="81">
        <v>25</v>
      </c>
      <c r="K108" s="81">
        <f t="shared" si="17"/>
        <v>1308.72</v>
      </c>
      <c r="L108" s="81">
        <f t="shared" si="18"/>
        <v>3237.6</v>
      </c>
      <c r="M108" s="82">
        <f t="shared" si="20"/>
        <v>501.6</v>
      </c>
      <c r="N108" s="81">
        <f t="shared" si="21"/>
        <v>1386.24</v>
      </c>
      <c r="O108" s="81">
        <f t="shared" si="22"/>
        <v>3233.0400000000004</v>
      </c>
      <c r="P108" s="81">
        <v>2700.24</v>
      </c>
      <c r="Q108" s="81">
        <f t="shared" si="19"/>
        <v>12367.44</v>
      </c>
      <c r="R108" s="81">
        <f t="shared" si="13"/>
        <v>6248.17</v>
      </c>
      <c r="S108" s="81">
        <f t="shared" si="15"/>
        <v>6972.24</v>
      </c>
      <c r="T108" s="81">
        <f t="shared" si="16"/>
        <v>39351.83</v>
      </c>
      <c r="U108" s="78"/>
      <c r="V108" s="78"/>
    </row>
    <row r="109" spans="1:22" s="83" customFormat="1" ht="18.75" customHeight="1" x14ac:dyDescent="0.3">
      <c r="A109" s="78">
        <v>98</v>
      </c>
      <c r="B109" s="79" t="s">
        <v>874</v>
      </c>
      <c r="C109" s="79" t="s">
        <v>875</v>
      </c>
      <c r="D109" s="79" t="s">
        <v>29</v>
      </c>
      <c r="E109" s="79" t="s">
        <v>147</v>
      </c>
      <c r="F109" s="80" t="s">
        <v>905</v>
      </c>
      <c r="G109" s="85" t="s">
        <v>699</v>
      </c>
      <c r="H109" s="81">
        <v>45000</v>
      </c>
      <c r="I109" s="81">
        <v>1148.33</v>
      </c>
      <c r="J109" s="81">
        <v>25</v>
      </c>
      <c r="K109" s="81">
        <f t="shared" si="17"/>
        <v>1291.5</v>
      </c>
      <c r="L109" s="81">
        <f t="shared" si="18"/>
        <v>3194.9999999999995</v>
      </c>
      <c r="M109" s="82">
        <f t="shared" si="20"/>
        <v>495.00000000000006</v>
      </c>
      <c r="N109" s="81">
        <f t="shared" si="21"/>
        <v>1368</v>
      </c>
      <c r="O109" s="81">
        <f t="shared" si="22"/>
        <v>3190.5</v>
      </c>
      <c r="P109" s="81">
        <v>0</v>
      </c>
      <c r="Q109" s="81">
        <f t="shared" si="19"/>
        <v>9540</v>
      </c>
      <c r="R109" s="81">
        <f t="shared" si="13"/>
        <v>3832.83</v>
      </c>
      <c r="S109" s="81">
        <f t="shared" si="15"/>
        <v>6880.5</v>
      </c>
      <c r="T109" s="81">
        <f t="shared" si="16"/>
        <v>41167.17</v>
      </c>
      <c r="U109" s="78"/>
      <c r="V109" s="78"/>
    </row>
    <row r="110" spans="1:22" s="83" customFormat="1" ht="18.75" customHeight="1" x14ac:dyDescent="0.3">
      <c r="A110" s="78">
        <v>99</v>
      </c>
      <c r="B110" s="79" t="s">
        <v>870</v>
      </c>
      <c r="C110" s="79" t="s">
        <v>871</v>
      </c>
      <c r="D110" s="79" t="s">
        <v>48</v>
      </c>
      <c r="E110" s="79" t="s">
        <v>147</v>
      </c>
      <c r="F110" s="80" t="s">
        <v>905</v>
      </c>
      <c r="G110" s="85" t="s">
        <v>699</v>
      </c>
      <c r="H110" s="81">
        <v>45000</v>
      </c>
      <c r="I110" s="81">
        <v>743.29</v>
      </c>
      <c r="J110" s="81">
        <v>25</v>
      </c>
      <c r="K110" s="81">
        <f t="shared" si="17"/>
        <v>1291.5</v>
      </c>
      <c r="L110" s="81">
        <f t="shared" si="18"/>
        <v>3194.9999999999995</v>
      </c>
      <c r="M110" s="82">
        <f t="shared" si="20"/>
        <v>495.00000000000006</v>
      </c>
      <c r="N110" s="81">
        <f t="shared" si="21"/>
        <v>1368</v>
      </c>
      <c r="O110" s="81">
        <f t="shared" si="22"/>
        <v>3190.5</v>
      </c>
      <c r="P110" s="81">
        <v>2700.24</v>
      </c>
      <c r="Q110" s="81">
        <f t="shared" si="19"/>
        <v>12240.24</v>
      </c>
      <c r="R110" s="81">
        <f t="shared" si="13"/>
        <v>6128.03</v>
      </c>
      <c r="S110" s="81">
        <f t="shared" si="15"/>
        <v>6880.5</v>
      </c>
      <c r="T110" s="81">
        <f t="shared" si="16"/>
        <v>38871.97</v>
      </c>
      <c r="U110" s="78"/>
      <c r="V110" s="78"/>
    </row>
    <row r="111" spans="1:22" s="83" customFormat="1" ht="18.75" customHeight="1" x14ac:dyDescent="0.3">
      <c r="A111" s="78">
        <v>100</v>
      </c>
      <c r="B111" s="79" t="s">
        <v>856</v>
      </c>
      <c r="C111" s="79" t="s">
        <v>857</v>
      </c>
      <c r="D111" s="79" t="s">
        <v>29</v>
      </c>
      <c r="E111" s="79" t="s">
        <v>147</v>
      </c>
      <c r="F111" s="80" t="s">
        <v>904</v>
      </c>
      <c r="G111" s="85" t="s">
        <v>699</v>
      </c>
      <c r="H111" s="81">
        <v>45000</v>
      </c>
      <c r="I111" s="81">
        <v>1148.33</v>
      </c>
      <c r="J111" s="81">
        <v>25</v>
      </c>
      <c r="K111" s="81">
        <f t="shared" si="17"/>
        <v>1291.5</v>
      </c>
      <c r="L111" s="81">
        <f t="shared" si="18"/>
        <v>3194.9999999999995</v>
      </c>
      <c r="M111" s="82">
        <f t="shared" si="20"/>
        <v>495.00000000000006</v>
      </c>
      <c r="N111" s="81">
        <f t="shared" si="21"/>
        <v>1368</v>
      </c>
      <c r="O111" s="81">
        <f t="shared" si="22"/>
        <v>3190.5</v>
      </c>
      <c r="P111" s="81">
        <v>0</v>
      </c>
      <c r="Q111" s="81">
        <f t="shared" si="19"/>
        <v>9540</v>
      </c>
      <c r="R111" s="81">
        <f t="shared" si="13"/>
        <v>3832.83</v>
      </c>
      <c r="S111" s="81">
        <f t="shared" si="15"/>
        <v>6880.5</v>
      </c>
      <c r="T111" s="81">
        <f t="shared" si="16"/>
        <v>41167.17</v>
      </c>
      <c r="U111" s="78"/>
      <c r="V111" s="78"/>
    </row>
    <row r="112" spans="1:22" s="83" customFormat="1" ht="18.75" customHeight="1" x14ac:dyDescent="0.3">
      <c r="A112" s="78">
        <v>101</v>
      </c>
      <c r="B112" s="79" t="s">
        <v>971</v>
      </c>
      <c r="C112" s="79" t="s">
        <v>972</v>
      </c>
      <c r="D112" s="79" t="s">
        <v>40</v>
      </c>
      <c r="E112" s="85" t="s">
        <v>973</v>
      </c>
      <c r="F112" s="80" t="s">
        <v>904</v>
      </c>
      <c r="G112" s="85" t="s">
        <v>699</v>
      </c>
      <c r="H112" s="81">
        <v>45000</v>
      </c>
      <c r="I112" s="81">
        <v>1148.33</v>
      </c>
      <c r="J112" s="81">
        <v>25</v>
      </c>
      <c r="K112" s="81">
        <f t="shared" si="17"/>
        <v>1291.5</v>
      </c>
      <c r="L112" s="81">
        <f t="shared" si="18"/>
        <v>3194.9999999999995</v>
      </c>
      <c r="M112" s="82">
        <f t="shared" si="20"/>
        <v>495.00000000000006</v>
      </c>
      <c r="N112" s="81">
        <f t="shared" si="21"/>
        <v>1368</v>
      </c>
      <c r="O112" s="81">
        <f t="shared" si="22"/>
        <v>3190.5</v>
      </c>
      <c r="P112" s="81">
        <v>0</v>
      </c>
      <c r="Q112" s="81">
        <f t="shared" si="19"/>
        <v>9540</v>
      </c>
      <c r="R112" s="81">
        <f t="shared" si="13"/>
        <v>3832.83</v>
      </c>
      <c r="S112" s="81">
        <f t="shared" si="15"/>
        <v>6880.5</v>
      </c>
      <c r="T112" s="81">
        <f t="shared" si="16"/>
        <v>41167.17</v>
      </c>
      <c r="U112" s="78"/>
      <c r="V112" s="78"/>
    </row>
    <row r="113" spans="1:22" s="83" customFormat="1" ht="18.75" customHeight="1" x14ac:dyDescent="0.3">
      <c r="A113" s="78">
        <v>102</v>
      </c>
      <c r="B113" s="79" t="s">
        <v>445</v>
      </c>
      <c r="C113" s="79" t="s">
        <v>446</v>
      </c>
      <c r="D113" s="79" t="s">
        <v>253</v>
      </c>
      <c r="E113" s="79" t="s">
        <v>41</v>
      </c>
      <c r="F113" s="80" t="s">
        <v>905</v>
      </c>
      <c r="G113" s="85" t="s">
        <v>700</v>
      </c>
      <c r="H113" s="81">
        <v>45000</v>
      </c>
      <c r="I113" s="81">
        <v>1148.33</v>
      </c>
      <c r="J113" s="81">
        <v>25</v>
      </c>
      <c r="K113" s="81">
        <f>+H113*2.87%</f>
        <v>1291.5</v>
      </c>
      <c r="L113" s="81">
        <f>+H113*7.1%</f>
        <v>3194.9999999999995</v>
      </c>
      <c r="M113" s="82">
        <f>+H113*1.1%</f>
        <v>495.00000000000006</v>
      </c>
      <c r="N113" s="81">
        <f>+H113*3.04%</f>
        <v>1368</v>
      </c>
      <c r="O113" s="81">
        <f>+H113*7.09%</f>
        <v>3190.5</v>
      </c>
      <c r="P113" s="81">
        <v>0</v>
      </c>
      <c r="Q113" s="81">
        <f>SUM(K113:P113)</f>
        <v>9540</v>
      </c>
      <c r="R113" s="81">
        <f t="shared" si="13"/>
        <v>3832.83</v>
      </c>
      <c r="S113" s="81">
        <f>+L113+M113+O113</f>
        <v>6880.5</v>
      </c>
      <c r="T113" s="81">
        <f>+H113-R113</f>
        <v>41167.17</v>
      </c>
      <c r="U113" s="78"/>
      <c r="V113" s="78"/>
    </row>
    <row r="114" spans="1:22" s="83" customFormat="1" ht="18.75" customHeight="1" x14ac:dyDescent="0.3">
      <c r="A114" s="78">
        <v>103</v>
      </c>
      <c r="B114" s="79" t="s">
        <v>298</v>
      </c>
      <c r="C114" s="79" t="s">
        <v>299</v>
      </c>
      <c r="D114" s="79" t="s">
        <v>1038</v>
      </c>
      <c r="E114" s="79" t="s">
        <v>41</v>
      </c>
      <c r="F114" s="80" t="s">
        <v>904</v>
      </c>
      <c r="G114" s="85" t="s">
        <v>700</v>
      </c>
      <c r="H114" s="81">
        <v>45000</v>
      </c>
      <c r="I114" s="81">
        <v>945.81</v>
      </c>
      <c r="J114" s="81">
        <v>25</v>
      </c>
      <c r="K114" s="81">
        <f>+H114*2.87%</f>
        <v>1291.5</v>
      </c>
      <c r="L114" s="81">
        <f>+H114*7.1%</f>
        <v>3194.9999999999995</v>
      </c>
      <c r="M114" s="82">
        <f>+H114*1.1%</f>
        <v>495.00000000000006</v>
      </c>
      <c r="N114" s="81">
        <f>+H114*3.04%</f>
        <v>1368</v>
      </c>
      <c r="O114" s="81">
        <f>+H114*7.09%</f>
        <v>3190.5</v>
      </c>
      <c r="P114" s="81">
        <v>1350.12</v>
      </c>
      <c r="Q114" s="81">
        <f>SUM(K114:P114)</f>
        <v>10890.119999999999</v>
      </c>
      <c r="R114" s="81">
        <f t="shared" si="13"/>
        <v>4980.43</v>
      </c>
      <c r="S114" s="81">
        <f>+L114+M114+O114</f>
        <v>6880.5</v>
      </c>
      <c r="T114" s="81">
        <f>+H114-R114</f>
        <v>40019.57</v>
      </c>
      <c r="U114" s="78"/>
      <c r="V114" s="78"/>
    </row>
    <row r="115" spans="1:22" s="83" customFormat="1" ht="18.75" customHeight="1" x14ac:dyDescent="0.3">
      <c r="A115" s="78">
        <v>104</v>
      </c>
      <c r="B115" s="79" t="s">
        <v>974</v>
      </c>
      <c r="C115" s="79" t="s">
        <v>975</v>
      </c>
      <c r="D115" s="79" t="s">
        <v>40</v>
      </c>
      <c r="E115" s="85" t="s">
        <v>973</v>
      </c>
      <c r="F115" s="80" t="s">
        <v>905</v>
      </c>
      <c r="G115" s="85" t="s">
        <v>699</v>
      </c>
      <c r="H115" s="81">
        <v>45000</v>
      </c>
      <c r="I115" s="81">
        <v>945.81</v>
      </c>
      <c r="J115" s="81">
        <v>25</v>
      </c>
      <c r="K115" s="81">
        <f t="shared" si="17"/>
        <v>1291.5</v>
      </c>
      <c r="L115" s="81">
        <f t="shared" si="18"/>
        <v>3194.9999999999995</v>
      </c>
      <c r="M115" s="82">
        <f t="shared" si="20"/>
        <v>495.00000000000006</v>
      </c>
      <c r="N115" s="81">
        <f t="shared" si="21"/>
        <v>1368</v>
      </c>
      <c r="O115" s="81">
        <f t="shared" si="22"/>
        <v>3190.5</v>
      </c>
      <c r="P115" s="81">
        <v>1350.12</v>
      </c>
      <c r="Q115" s="81">
        <f t="shared" si="19"/>
        <v>10890.119999999999</v>
      </c>
      <c r="R115" s="81">
        <f t="shared" si="13"/>
        <v>4980.43</v>
      </c>
      <c r="S115" s="81">
        <f t="shared" si="15"/>
        <v>6880.5</v>
      </c>
      <c r="T115" s="81">
        <f t="shared" si="16"/>
        <v>40019.57</v>
      </c>
      <c r="U115" s="78"/>
      <c r="V115" s="78"/>
    </row>
    <row r="116" spans="1:22" s="83" customFormat="1" ht="18.75" customHeight="1" x14ac:dyDescent="0.3">
      <c r="A116" s="78">
        <v>105</v>
      </c>
      <c r="B116" s="79" t="s">
        <v>917</v>
      </c>
      <c r="C116" s="79" t="s">
        <v>918</v>
      </c>
      <c r="D116" s="79" t="s">
        <v>48</v>
      </c>
      <c r="E116" s="85" t="s">
        <v>41</v>
      </c>
      <c r="F116" s="80" t="s">
        <v>905</v>
      </c>
      <c r="G116" s="85" t="s">
        <v>700</v>
      </c>
      <c r="H116" s="81">
        <v>45000</v>
      </c>
      <c r="I116" s="81">
        <v>945.81</v>
      </c>
      <c r="J116" s="81">
        <v>25</v>
      </c>
      <c r="K116" s="81">
        <f t="shared" si="17"/>
        <v>1291.5</v>
      </c>
      <c r="L116" s="81">
        <f t="shared" si="18"/>
        <v>3194.9999999999995</v>
      </c>
      <c r="M116" s="82">
        <v>495</v>
      </c>
      <c r="N116" s="81">
        <f t="shared" si="21"/>
        <v>1368</v>
      </c>
      <c r="O116" s="81">
        <f t="shared" si="22"/>
        <v>3190.5</v>
      </c>
      <c r="P116" s="81">
        <v>1350.12</v>
      </c>
      <c r="Q116" s="81">
        <f t="shared" si="19"/>
        <v>10890.119999999999</v>
      </c>
      <c r="R116" s="81">
        <f t="shared" si="13"/>
        <v>4980.43</v>
      </c>
      <c r="S116" s="81">
        <f t="shared" si="15"/>
        <v>6880.5</v>
      </c>
      <c r="T116" s="81">
        <f t="shared" si="16"/>
        <v>40019.57</v>
      </c>
      <c r="U116" s="78"/>
      <c r="V116" s="78"/>
    </row>
    <row r="117" spans="1:22" s="83" customFormat="1" ht="18.75" customHeight="1" x14ac:dyDescent="0.3">
      <c r="A117" s="78">
        <v>106</v>
      </c>
      <c r="B117" s="79" t="s">
        <v>1077</v>
      </c>
      <c r="C117" s="79" t="s">
        <v>1078</v>
      </c>
      <c r="D117" s="79" t="s">
        <v>40</v>
      </c>
      <c r="E117" s="85" t="s">
        <v>973</v>
      </c>
      <c r="F117" s="80" t="s">
        <v>905</v>
      </c>
      <c r="G117" s="85" t="s">
        <v>699</v>
      </c>
      <c r="H117" s="81">
        <v>45000</v>
      </c>
      <c r="I117" s="81">
        <v>1148.33</v>
      </c>
      <c r="J117" s="81">
        <v>25</v>
      </c>
      <c r="K117" s="81">
        <f t="shared" si="17"/>
        <v>1291.5</v>
      </c>
      <c r="L117" s="81">
        <f t="shared" si="18"/>
        <v>3194.9999999999995</v>
      </c>
      <c r="M117" s="82">
        <f>+H117*1.1%</f>
        <v>495.00000000000006</v>
      </c>
      <c r="N117" s="81">
        <f t="shared" si="21"/>
        <v>1368</v>
      </c>
      <c r="O117" s="81">
        <f t="shared" si="22"/>
        <v>3190.5</v>
      </c>
      <c r="P117" s="81"/>
      <c r="Q117" s="81">
        <f t="shared" si="19"/>
        <v>9540</v>
      </c>
      <c r="R117" s="81">
        <f t="shared" si="13"/>
        <v>3832.83</v>
      </c>
      <c r="S117" s="81">
        <f t="shared" si="15"/>
        <v>6880.5</v>
      </c>
      <c r="T117" s="81">
        <f t="shared" si="16"/>
        <v>41167.17</v>
      </c>
      <c r="U117" s="78"/>
      <c r="V117" s="78"/>
    </row>
    <row r="118" spans="1:22" s="83" customFormat="1" ht="18.75" customHeight="1" x14ac:dyDescent="0.3">
      <c r="A118" s="78">
        <v>107</v>
      </c>
      <c r="B118" s="79" t="s">
        <v>754</v>
      </c>
      <c r="C118" s="79" t="s">
        <v>755</v>
      </c>
      <c r="D118" s="79" t="s">
        <v>756</v>
      </c>
      <c r="E118" s="79" t="s">
        <v>433</v>
      </c>
      <c r="F118" s="80" t="s">
        <v>905</v>
      </c>
      <c r="G118" s="85" t="s">
        <v>700</v>
      </c>
      <c r="H118" s="81">
        <v>45000</v>
      </c>
      <c r="I118" s="81">
        <v>1148.33</v>
      </c>
      <c r="J118" s="81">
        <v>25</v>
      </c>
      <c r="K118" s="81">
        <f t="shared" ref="K118:K123" si="23">+H118*2.87%</f>
        <v>1291.5</v>
      </c>
      <c r="L118" s="81">
        <f t="shared" ref="L118:L123" si="24">+H118*7.1%</f>
        <v>3194.9999999999995</v>
      </c>
      <c r="M118" s="82">
        <f t="shared" ref="M118:M123" si="25">+H118*1.1%</f>
        <v>495.00000000000006</v>
      </c>
      <c r="N118" s="81">
        <f t="shared" ref="N118:N123" si="26">+H118*3.04%</f>
        <v>1368</v>
      </c>
      <c r="O118" s="81">
        <f t="shared" ref="O118:O123" si="27">+H118*7.09%</f>
        <v>3190.5</v>
      </c>
      <c r="P118" s="81">
        <v>0</v>
      </c>
      <c r="Q118" s="81">
        <f t="shared" ref="Q118:Q123" si="28">SUM(K118:P118)</f>
        <v>9540</v>
      </c>
      <c r="R118" s="81">
        <f t="shared" si="13"/>
        <v>3832.83</v>
      </c>
      <c r="S118" s="81">
        <f t="shared" ref="S118:S123" si="29">+L118+M118+O118</f>
        <v>6880.5</v>
      </c>
      <c r="T118" s="81">
        <f t="shared" ref="T118:T123" si="30">+H118-R118</f>
        <v>41167.17</v>
      </c>
      <c r="U118" s="78"/>
      <c r="V118" s="78"/>
    </row>
    <row r="119" spans="1:22" s="83" customFormat="1" ht="18.75" customHeight="1" x14ac:dyDescent="0.3">
      <c r="A119" s="78">
        <v>108</v>
      </c>
      <c r="B119" s="79" t="s">
        <v>340</v>
      </c>
      <c r="C119" s="79" t="s">
        <v>341</v>
      </c>
      <c r="D119" s="79" t="s">
        <v>223</v>
      </c>
      <c r="E119" s="79" t="s">
        <v>433</v>
      </c>
      <c r="F119" s="80" t="s">
        <v>905</v>
      </c>
      <c r="G119" s="85" t="s">
        <v>700</v>
      </c>
      <c r="H119" s="81">
        <v>45000</v>
      </c>
      <c r="I119" s="81">
        <v>743.29</v>
      </c>
      <c r="J119" s="81">
        <v>25</v>
      </c>
      <c r="K119" s="81">
        <f t="shared" si="23"/>
        <v>1291.5</v>
      </c>
      <c r="L119" s="81">
        <f t="shared" si="24"/>
        <v>3194.9999999999995</v>
      </c>
      <c r="M119" s="82">
        <f t="shared" si="25"/>
        <v>495.00000000000006</v>
      </c>
      <c r="N119" s="81">
        <f t="shared" si="26"/>
        <v>1368</v>
      </c>
      <c r="O119" s="81">
        <f t="shared" si="27"/>
        <v>3190.5</v>
      </c>
      <c r="P119" s="81">
        <v>2700.24</v>
      </c>
      <c r="Q119" s="81">
        <f t="shared" si="28"/>
        <v>12240.24</v>
      </c>
      <c r="R119" s="81">
        <f t="shared" si="13"/>
        <v>6128.03</v>
      </c>
      <c r="S119" s="81">
        <f t="shared" si="29"/>
        <v>6880.5</v>
      </c>
      <c r="T119" s="81">
        <f t="shared" si="30"/>
        <v>38871.97</v>
      </c>
      <c r="U119" s="78"/>
      <c r="V119" s="78"/>
    </row>
    <row r="120" spans="1:22" s="83" customFormat="1" ht="18.75" customHeight="1" x14ac:dyDescent="0.3">
      <c r="A120" s="78">
        <v>109</v>
      </c>
      <c r="B120" s="79" t="s">
        <v>296</v>
      </c>
      <c r="C120" s="79" t="s">
        <v>297</v>
      </c>
      <c r="D120" s="79" t="s">
        <v>29</v>
      </c>
      <c r="E120" s="79" t="s">
        <v>1064</v>
      </c>
      <c r="F120" s="80" t="s">
        <v>904</v>
      </c>
      <c r="G120" s="85" t="s">
        <v>700</v>
      </c>
      <c r="H120" s="81">
        <v>45000</v>
      </c>
      <c r="I120" s="81">
        <v>1148.33</v>
      </c>
      <c r="J120" s="81">
        <v>25</v>
      </c>
      <c r="K120" s="81">
        <f t="shared" si="23"/>
        <v>1291.5</v>
      </c>
      <c r="L120" s="81">
        <f t="shared" si="24"/>
        <v>3194.9999999999995</v>
      </c>
      <c r="M120" s="82">
        <f t="shared" si="25"/>
        <v>495.00000000000006</v>
      </c>
      <c r="N120" s="81">
        <f t="shared" si="26"/>
        <v>1368</v>
      </c>
      <c r="O120" s="81">
        <f t="shared" si="27"/>
        <v>3190.5</v>
      </c>
      <c r="P120" s="81">
        <v>0</v>
      </c>
      <c r="Q120" s="81">
        <f t="shared" si="28"/>
        <v>9540</v>
      </c>
      <c r="R120" s="81">
        <f t="shared" si="13"/>
        <v>3832.83</v>
      </c>
      <c r="S120" s="81">
        <f t="shared" si="29"/>
        <v>6880.5</v>
      </c>
      <c r="T120" s="81">
        <f t="shared" si="30"/>
        <v>41167.17</v>
      </c>
      <c r="U120" s="78"/>
      <c r="V120" s="78"/>
    </row>
    <row r="121" spans="1:22" s="83" customFormat="1" ht="18.75" customHeight="1" x14ac:dyDescent="0.3">
      <c r="A121" s="78">
        <v>110</v>
      </c>
      <c r="B121" s="79" t="s">
        <v>483</v>
      </c>
      <c r="C121" s="79" t="s">
        <v>484</v>
      </c>
      <c r="D121" s="79" t="s">
        <v>117</v>
      </c>
      <c r="E121" s="79" t="s">
        <v>947</v>
      </c>
      <c r="F121" s="80" t="s">
        <v>905</v>
      </c>
      <c r="G121" s="85" t="s">
        <v>700</v>
      </c>
      <c r="H121" s="81">
        <v>45000</v>
      </c>
      <c r="I121" s="81">
        <v>1148.33</v>
      </c>
      <c r="J121" s="81">
        <v>25</v>
      </c>
      <c r="K121" s="81">
        <f t="shared" si="23"/>
        <v>1291.5</v>
      </c>
      <c r="L121" s="81">
        <f t="shared" si="24"/>
        <v>3194.9999999999995</v>
      </c>
      <c r="M121" s="82">
        <f t="shared" si="25"/>
        <v>495.00000000000006</v>
      </c>
      <c r="N121" s="81">
        <f t="shared" si="26"/>
        <v>1368</v>
      </c>
      <c r="O121" s="81">
        <f t="shared" si="27"/>
        <v>3190.5</v>
      </c>
      <c r="P121" s="81">
        <v>0</v>
      </c>
      <c r="Q121" s="81">
        <f t="shared" si="28"/>
        <v>9540</v>
      </c>
      <c r="R121" s="81">
        <f t="shared" si="13"/>
        <v>3832.83</v>
      </c>
      <c r="S121" s="81">
        <f t="shared" si="29"/>
        <v>6880.5</v>
      </c>
      <c r="T121" s="81">
        <f t="shared" si="30"/>
        <v>41167.17</v>
      </c>
      <c r="U121" s="78"/>
      <c r="V121" s="78"/>
    </row>
    <row r="122" spans="1:22" s="83" customFormat="1" ht="18.75" customHeight="1" x14ac:dyDescent="0.3">
      <c r="A122" s="78">
        <v>111</v>
      </c>
      <c r="B122" s="79" t="s">
        <v>25</v>
      </c>
      <c r="C122" s="79" t="s">
        <v>594</v>
      </c>
      <c r="D122" s="79" t="s">
        <v>29</v>
      </c>
      <c r="E122" s="85" t="s">
        <v>26</v>
      </c>
      <c r="F122" s="80" t="s">
        <v>905</v>
      </c>
      <c r="G122" s="85" t="s">
        <v>699</v>
      </c>
      <c r="H122" s="81">
        <v>45000</v>
      </c>
      <c r="I122" s="81">
        <v>945.81</v>
      </c>
      <c r="J122" s="81">
        <v>25</v>
      </c>
      <c r="K122" s="81">
        <f t="shared" si="23"/>
        <v>1291.5</v>
      </c>
      <c r="L122" s="81">
        <f t="shared" si="24"/>
        <v>3194.9999999999995</v>
      </c>
      <c r="M122" s="82">
        <f t="shared" si="25"/>
        <v>495.00000000000006</v>
      </c>
      <c r="N122" s="81">
        <f t="shared" si="26"/>
        <v>1368</v>
      </c>
      <c r="O122" s="81">
        <f t="shared" si="27"/>
        <v>3190.5</v>
      </c>
      <c r="P122" s="81">
        <v>1350.12</v>
      </c>
      <c r="Q122" s="81">
        <f t="shared" si="28"/>
        <v>10890.119999999999</v>
      </c>
      <c r="R122" s="81">
        <f t="shared" si="13"/>
        <v>4980.43</v>
      </c>
      <c r="S122" s="81">
        <f t="shared" si="29"/>
        <v>6880.5</v>
      </c>
      <c r="T122" s="81">
        <f t="shared" si="30"/>
        <v>40019.57</v>
      </c>
      <c r="U122" s="78"/>
      <c r="V122" s="78"/>
    </row>
    <row r="123" spans="1:22" s="83" customFormat="1" ht="18.75" customHeight="1" x14ac:dyDescent="0.3">
      <c r="A123" s="78">
        <v>112</v>
      </c>
      <c r="B123" s="79" t="s">
        <v>279</v>
      </c>
      <c r="C123" s="79" t="s">
        <v>280</v>
      </c>
      <c r="D123" s="79" t="s">
        <v>29</v>
      </c>
      <c r="E123" s="85" t="s">
        <v>1064</v>
      </c>
      <c r="F123" s="80" t="s">
        <v>905</v>
      </c>
      <c r="G123" s="85" t="s">
        <v>699</v>
      </c>
      <c r="H123" s="81">
        <v>45000</v>
      </c>
      <c r="I123" s="81">
        <v>1148.33</v>
      </c>
      <c r="J123" s="81">
        <v>25</v>
      </c>
      <c r="K123" s="81">
        <f t="shared" si="23"/>
        <v>1291.5</v>
      </c>
      <c r="L123" s="81">
        <f t="shared" si="24"/>
        <v>3194.9999999999995</v>
      </c>
      <c r="M123" s="82">
        <f t="shared" si="25"/>
        <v>495.00000000000006</v>
      </c>
      <c r="N123" s="81">
        <f t="shared" si="26"/>
        <v>1368</v>
      </c>
      <c r="O123" s="81">
        <f t="shared" si="27"/>
        <v>3190.5</v>
      </c>
      <c r="P123" s="81">
        <v>0</v>
      </c>
      <c r="Q123" s="81">
        <f t="shared" si="28"/>
        <v>9540</v>
      </c>
      <c r="R123" s="81">
        <f t="shared" si="13"/>
        <v>3832.83</v>
      </c>
      <c r="S123" s="81">
        <f t="shared" si="29"/>
        <v>6880.5</v>
      </c>
      <c r="T123" s="81">
        <f t="shared" si="30"/>
        <v>41167.17</v>
      </c>
      <c r="U123" s="78"/>
      <c r="V123" s="78"/>
    </row>
    <row r="124" spans="1:22" s="83" customFormat="1" ht="18.75" customHeight="1" x14ac:dyDescent="0.3">
      <c r="A124" s="78">
        <v>113</v>
      </c>
      <c r="B124" s="79" t="s">
        <v>1025</v>
      </c>
      <c r="C124" s="79" t="s">
        <v>1026</v>
      </c>
      <c r="D124" s="79" t="s">
        <v>756</v>
      </c>
      <c r="E124" s="85" t="s">
        <v>1027</v>
      </c>
      <c r="F124" s="80" t="s">
        <v>905</v>
      </c>
      <c r="G124" s="85" t="s">
        <v>700</v>
      </c>
      <c r="H124" s="81">
        <v>45000</v>
      </c>
      <c r="I124" s="81">
        <v>1148.33</v>
      </c>
      <c r="J124" s="81">
        <v>25</v>
      </c>
      <c r="K124" s="81">
        <f t="shared" si="17"/>
        <v>1291.5</v>
      </c>
      <c r="L124" s="81">
        <f t="shared" si="18"/>
        <v>3194.9999999999995</v>
      </c>
      <c r="M124" s="82">
        <f t="shared" si="20"/>
        <v>495.00000000000006</v>
      </c>
      <c r="N124" s="81">
        <f t="shared" si="21"/>
        <v>1368</v>
      </c>
      <c r="O124" s="81">
        <f t="shared" si="22"/>
        <v>3190.5</v>
      </c>
      <c r="P124" s="81">
        <v>0</v>
      </c>
      <c r="Q124" s="81">
        <f t="shared" si="19"/>
        <v>9540</v>
      </c>
      <c r="R124" s="81">
        <f t="shared" si="13"/>
        <v>3832.83</v>
      </c>
      <c r="S124" s="81">
        <f t="shared" si="15"/>
        <v>6880.5</v>
      </c>
      <c r="T124" s="81">
        <f t="shared" si="16"/>
        <v>41167.17</v>
      </c>
      <c r="U124" s="78"/>
      <c r="V124" s="78"/>
    </row>
    <row r="125" spans="1:22" s="83" customFormat="1" ht="18.75" customHeight="1" x14ac:dyDescent="0.3">
      <c r="A125" s="78">
        <v>114</v>
      </c>
      <c r="B125" s="79" t="s">
        <v>430</v>
      </c>
      <c r="C125" s="79" t="s">
        <v>431</v>
      </c>
      <c r="D125" s="79" t="s">
        <v>432</v>
      </c>
      <c r="E125" s="79" t="s">
        <v>433</v>
      </c>
      <c r="F125" s="80" t="s">
        <v>905</v>
      </c>
      <c r="G125" s="85" t="s">
        <v>700</v>
      </c>
      <c r="H125" s="81">
        <v>45000</v>
      </c>
      <c r="I125" s="81">
        <v>743.29</v>
      </c>
      <c r="J125" s="81">
        <v>25</v>
      </c>
      <c r="K125" s="81">
        <f>+H125*2.87%</f>
        <v>1291.5</v>
      </c>
      <c r="L125" s="81">
        <f>+H125*7.1%</f>
        <v>3194.9999999999995</v>
      </c>
      <c r="M125" s="82">
        <f>+H125*1.1%</f>
        <v>495.00000000000006</v>
      </c>
      <c r="N125" s="81">
        <f>+H125*3.04%</f>
        <v>1368</v>
      </c>
      <c r="O125" s="81">
        <f>+H125*7.09%</f>
        <v>3190.5</v>
      </c>
      <c r="P125" s="81">
        <v>2700.24</v>
      </c>
      <c r="Q125" s="81">
        <f>SUM(K125:P125)</f>
        <v>12240.24</v>
      </c>
      <c r="R125" s="81">
        <f t="shared" si="13"/>
        <v>6128.03</v>
      </c>
      <c r="S125" s="81">
        <f>+L125+M125+O125</f>
        <v>6880.5</v>
      </c>
      <c r="T125" s="81">
        <f>+H125-R125</f>
        <v>38871.97</v>
      </c>
      <c r="U125" s="78"/>
      <c r="V125" s="78"/>
    </row>
    <row r="126" spans="1:22" s="83" customFormat="1" ht="18.75" customHeight="1" x14ac:dyDescent="0.3">
      <c r="A126" s="78">
        <v>115</v>
      </c>
      <c r="B126" s="79" t="s">
        <v>878</v>
      </c>
      <c r="C126" s="79" t="s">
        <v>879</v>
      </c>
      <c r="D126" s="79" t="s">
        <v>40</v>
      </c>
      <c r="E126" s="79" t="s">
        <v>433</v>
      </c>
      <c r="F126" s="80" t="s">
        <v>904</v>
      </c>
      <c r="G126" s="85" t="s">
        <v>700</v>
      </c>
      <c r="H126" s="81">
        <v>45000</v>
      </c>
      <c r="I126" s="81">
        <v>1148.33</v>
      </c>
      <c r="J126" s="81">
        <v>25</v>
      </c>
      <c r="K126" s="81">
        <f t="shared" si="17"/>
        <v>1291.5</v>
      </c>
      <c r="L126" s="81">
        <f t="shared" si="18"/>
        <v>3194.9999999999995</v>
      </c>
      <c r="M126" s="82">
        <f t="shared" si="20"/>
        <v>495.00000000000006</v>
      </c>
      <c r="N126" s="81">
        <f t="shared" si="21"/>
        <v>1368</v>
      </c>
      <c r="O126" s="81">
        <f t="shared" si="22"/>
        <v>3190.5</v>
      </c>
      <c r="P126" s="81">
        <v>0</v>
      </c>
      <c r="Q126" s="81">
        <f t="shared" si="19"/>
        <v>9540</v>
      </c>
      <c r="R126" s="81">
        <f t="shared" si="13"/>
        <v>3832.83</v>
      </c>
      <c r="S126" s="81">
        <f t="shared" si="15"/>
        <v>6880.5</v>
      </c>
      <c r="T126" s="81">
        <f t="shared" si="16"/>
        <v>41167.17</v>
      </c>
      <c r="U126" s="78"/>
      <c r="V126" s="78"/>
    </row>
    <row r="127" spans="1:22" s="83" customFormat="1" ht="18.75" customHeight="1" x14ac:dyDescent="0.3">
      <c r="A127" s="78">
        <v>116</v>
      </c>
      <c r="B127" s="79" t="s">
        <v>988</v>
      </c>
      <c r="C127" s="79" t="s">
        <v>989</v>
      </c>
      <c r="D127" s="79" t="s">
        <v>40</v>
      </c>
      <c r="E127" s="79" t="s">
        <v>433</v>
      </c>
      <c r="F127" s="80" t="s">
        <v>905</v>
      </c>
      <c r="G127" s="85" t="s">
        <v>700</v>
      </c>
      <c r="H127" s="81">
        <v>45000</v>
      </c>
      <c r="I127" s="81">
        <v>1148.33</v>
      </c>
      <c r="J127" s="81">
        <v>25</v>
      </c>
      <c r="K127" s="81">
        <f t="shared" si="17"/>
        <v>1291.5</v>
      </c>
      <c r="L127" s="81">
        <f t="shared" si="18"/>
        <v>3194.9999999999995</v>
      </c>
      <c r="M127" s="82">
        <f t="shared" si="20"/>
        <v>495.00000000000006</v>
      </c>
      <c r="N127" s="81">
        <f t="shared" si="21"/>
        <v>1368</v>
      </c>
      <c r="O127" s="81">
        <f t="shared" si="22"/>
        <v>3190.5</v>
      </c>
      <c r="P127" s="81">
        <v>0</v>
      </c>
      <c r="Q127" s="81">
        <f t="shared" si="19"/>
        <v>9540</v>
      </c>
      <c r="R127" s="81">
        <f t="shared" si="13"/>
        <v>3832.83</v>
      </c>
      <c r="S127" s="81">
        <f t="shared" si="15"/>
        <v>6880.5</v>
      </c>
      <c r="T127" s="81">
        <f t="shared" si="16"/>
        <v>41167.17</v>
      </c>
      <c r="U127" s="78"/>
      <c r="V127" s="78"/>
    </row>
    <row r="128" spans="1:22" s="83" customFormat="1" ht="18.75" customHeight="1" x14ac:dyDescent="0.3">
      <c r="A128" s="78">
        <v>117</v>
      </c>
      <c r="B128" s="79" t="s">
        <v>984</v>
      </c>
      <c r="C128" s="79" t="s">
        <v>985</v>
      </c>
      <c r="D128" s="79" t="s">
        <v>432</v>
      </c>
      <c r="E128" s="79" t="s">
        <v>433</v>
      </c>
      <c r="F128" s="80" t="s">
        <v>905</v>
      </c>
      <c r="G128" s="85" t="s">
        <v>700</v>
      </c>
      <c r="H128" s="81">
        <v>45000</v>
      </c>
      <c r="I128" s="81">
        <v>945.81</v>
      </c>
      <c r="J128" s="81">
        <v>25</v>
      </c>
      <c r="K128" s="81">
        <f t="shared" si="17"/>
        <v>1291.5</v>
      </c>
      <c r="L128" s="81">
        <f t="shared" si="18"/>
        <v>3194.9999999999995</v>
      </c>
      <c r="M128" s="82">
        <f t="shared" si="20"/>
        <v>495.00000000000006</v>
      </c>
      <c r="N128" s="81">
        <f t="shared" si="21"/>
        <v>1368</v>
      </c>
      <c r="O128" s="81">
        <f t="shared" si="22"/>
        <v>3190.5</v>
      </c>
      <c r="P128" s="81">
        <v>1350.12</v>
      </c>
      <c r="Q128" s="81">
        <f t="shared" si="19"/>
        <v>10890.119999999999</v>
      </c>
      <c r="R128" s="81">
        <f t="shared" si="13"/>
        <v>4980.43</v>
      </c>
      <c r="S128" s="81">
        <f t="shared" si="15"/>
        <v>6880.5</v>
      </c>
      <c r="T128" s="81">
        <f t="shared" si="16"/>
        <v>40019.57</v>
      </c>
      <c r="U128" s="78"/>
      <c r="V128" s="78"/>
    </row>
    <row r="129" spans="1:22" s="83" customFormat="1" ht="18.75" customHeight="1" x14ac:dyDescent="0.3">
      <c r="A129" s="78">
        <v>118</v>
      </c>
      <c r="B129" s="79" t="s">
        <v>360</v>
      </c>
      <c r="C129" s="79" t="s">
        <v>642</v>
      </c>
      <c r="D129" s="79" t="s">
        <v>432</v>
      </c>
      <c r="E129" s="85" t="s">
        <v>433</v>
      </c>
      <c r="F129" s="80" t="s">
        <v>905</v>
      </c>
      <c r="G129" s="85" t="s">
        <v>700</v>
      </c>
      <c r="H129" s="81">
        <v>45000</v>
      </c>
      <c r="I129" s="81">
        <v>1148.33</v>
      </c>
      <c r="J129" s="81">
        <v>25</v>
      </c>
      <c r="K129" s="81">
        <f t="shared" si="17"/>
        <v>1291.5</v>
      </c>
      <c r="L129" s="81">
        <f t="shared" si="18"/>
        <v>3194.9999999999995</v>
      </c>
      <c r="M129" s="82">
        <f t="shared" si="20"/>
        <v>495.00000000000006</v>
      </c>
      <c r="N129" s="81">
        <f t="shared" si="21"/>
        <v>1368</v>
      </c>
      <c r="O129" s="81">
        <f t="shared" si="22"/>
        <v>3190.5</v>
      </c>
      <c r="P129" s="81">
        <v>0</v>
      </c>
      <c r="Q129" s="81">
        <f t="shared" si="19"/>
        <v>9540</v>
      </c>
      <c r="R129" s="81">
        <f t="shared" si="13"/>
        <v>3832.83</v>
      </c>
      <c r="S129" s="81">
        <f t="shared" si="15"/>
        <v>6880.5</v>
      </c>
      <c r="T129" s="81">
        <f t="shared" si="16"/>
        <v>41167.17</v>
      </c>
      <c r="U129" s="78"/>
      <c r="V129" s="78"/>
    </row>
    <row r="130" spans="1:22" s="83" customFormat="1" ht="18.75" customHeight="1" x14ac:dyDescent="0.3">
      <c r="A130" s="78">
        <v>119</v>
      </c>
      <c r="B130" s="79" t="s">
        <v>1066</v>
      </c>
      <c r="C130" s="79" t="s">
        <v>1067</v>
      </c>
      <c r="D130" s="79" t="s">
        <v>29</v>
      </c>
      <c r="E130" s="85" t="s">
        <v>433</v>
      </c>
      <c r="F130" s="80" t="s">
        <v>904</v>
      </c>
      <c r="G130" s="85" t="s">
        <v>700</v>
      </c>
      <c r="H130" s="81">
        <v>45000</v>
      </c>
      <c r="I130" s="81">
        <v>1148.33</v>
      </c>
      <c r="J130" s="81">
        <v>25</v>
      </c>
      <c r="K130" s="81">
        <f t="shared" si="17"/>
        <v>1291.5</v>
      </c>
      <c r="L130" s="81">
        <f t="shared" si="18"/>
        <v>3194.9999999999995</v>
      </c>
      <c r="M130" s="82">
        <f t="shared" si="20"/>
        <v>495.00000000000006</v>
      </c>
      <c r="N130" s="81">
        <f t="shared" si="21"/>
        <v>1368</v>
      </c>
      <c r="O130" s="81">
        <f t="shared" si="22"/>
        <v>3190.5</v>
      </c>
      <c r="P130" s="81">
        <v>0</v>
      </c>
      <c r="Q130" s="81">
        <f t="shared" si="19"/>
        <v>9540</v>
      </c>
      <c r="R130" s="81">
        <f t="shared" si="13"/>
        <v>3832.83</v>
      </c>
      <c r="S130" s="81">
        <f t="shared" si="15"/>
        <v>6880.5</v>
      </c>
      <c r="T130" s="81">
        <f t="shared" si="16"/>
        <v>41167.17</v>
      </c>
      <c r="U130" s="78"/>
      <c r="V130" s="78"/>
    </row>
    <row r="131" spans="1:22" s="104" customFormat="1" ht="33.75" customHeight="1" x14ac:dyDescent="0.3">
      <c r="A131" s="78">
        <v>120</v>
      </c>
      <c r="B131" s="99" t="s">
        <v>794</v>
      </c>
      <c r="C131" s="99" t="s">
        <v>795</v>
      </c>
      <c r="D131" s="100" t="s">
        <v>1040</v>
      </c>
      <c r="E131" s="99" t="s">
        <v>433</v>
      </c>
      <c r="F131" s="101" t="s">
        <v>904</v>
      </c>
      <c r="G131" s="100" t="s">
        <v>700</v>
      </c>
      <c r="H131" s="102">
        <v>45000</v>
      </c>
      <c r="I131" s="102">
        <v>1148.33</v>
      </c>
      <c r="J131" s="102">
        <v>25</v>
      </c>
      <c r="K131" s="102">
        <f>+H131*2.87%</f>
        <v>1291.5</v>
      </c>
      <c r="L131" s="102">
        <f>+H131*7.1%</f>
        <v>3194.9999999999995</v>
      </c>
      <c r="M131" s="103">
        <f>+H131*1.1%</f>
        <v>495.00000000000006</v>
      </c>
      <c r="N131" s="102">
        <f>+H131*3.04%</f>
        <v>1368</v>
      </c>
      <c r="O131" s="102">
        <f>+H131*7.09%</f>
        <v>3190.5</v>
      </c>
      <c r="P131" s="102">
        <v>0</v>
      </c>
      <c r="Q131" s="102">
        <f>SUM(K131:P131)</f>
        <v>9540</v>
      </c>
      <c r="R131" s="102">
        <f t="shared" si="13"/>
        <v>3832.83</v>
      </c>
      <c r="S131" s="102">
        <f>+L131+M131+O131</f>
        <v>6880.5</v>
      </c>
      <c r="T131" s="102">
        <f>+H131-R131</f>
        <v>41167.17</v>
      </c>
      <c r="U131" s="98"/>
      <c r="V131" s="98"/>
    </row>
    <row r="132" spans="1:22" s="104" customFormat="1" ht="24.75" customHeight="1" x14ac:dyDescent="0.3">
      <c r="A132" s="78">
        <v>121</v>
      </c>
      <c r="B132" s="99" t="s">
        <v>221</v>
      </c>
      <c r="C132" s="99" t="s">
        <v>1092</v>
      </c>
      <c r="D132" s="100" t="s">
        <v>268</v>
      </c>
      <c r="E132" s="99" t="s">
        <v>433</v>
      </c>
      <c r="F132" s="101" t="s">
        <v>904</v>
      </c>
      <c r="G132" s="100" t="s">
        <v>700</v>
      </c>
      <c r="H132" s="102">
        <v>45000</v>
      </c>
      <c r="I132" s="102">
        <v>1148.33</v>
      </c>
      <c r="J132" s="102">
        <v>25</v>
      </c>
      <c r="K132" s="102">
        <f>+H132*2.87%</f>
        <v>1291.5</v>
      </c>
      <c r="L132" s="102">
        <f>+H132*7.1%</f>
        <v>3194.9999999999995</v>
      </c>
      <c r="M132" s="103">
        <f>+H132*1.1%</f>
        <v>495.00000000000006</v>
      </c>
      <c r="N132" s="102">
        <f>+H132*3.04%</f>
        <v>1368</v>
      </c>
      <c r="O132" s="102">
        <f>+H132*7.09%</f>
        <v>3190.5</v>
      </c>
      <c r="P132" s="102"/>
      <c r="Q132" s="102">
        <f>SUM(K132:P132)</f>
        <v>9540</v>
      </c>
      <c r="R132" s="102">
        <f t="shared" si="13"/>
        <v>3832.83</v>
      </c>
      <c r="S132" s="102">
        <f>+L132+M132+O132</f>
        <v>6880.5</v>
      </c>
      <c r="T132" s="102">
        <f>+H132-R132</f>
        <v>41167.17</v>
      </c>
      <c r="U132" s="98"/>
      <c r="V132" s="98"/>
    </row>
    <row r="133" spans="1:22" s="83" customFormat="1" ht="18.75" customHeight="1" x14ac:dyDescent="0.3">
      <c r="A133" s="78">
        <v>122</v>
      </c>
      <c r="B133" s="79" t="s">
        <v>464</v>
      </c>
      <c r="C133" s="79" t="s">
        <v>465</v>
      </c>
      <c r="D133" s="79" t="s">
        <v>48</v>
      </c>
      <c r="E133" s="79" t="s">
        <v>944</v>
      </c>
      <c r="F133" s="80" t="s">
        <v>905</v>
      </c>
      <c r="G133" s="85" t="s">
        <v>700</v>
      </c>
      <c r="H133" s="81">
        <v>44100</v>
      </c>
      <c r="I133" s="81">
        <v>1021.3</v>
      </c>
      <c r="J133" s="81">
        <v>25</v>
      </c>
      <c r="K133" s="81">
        <f t="shared" si="17"/>
        <v>1265.67</v>
      </c>
      <c r="L133" s="81">
        <f t="shared" si="18"/>
        <v>3131.1</v>
      </c>
      <c r="M133" s="82">
        <f t="shared" si="20"/>
        <v>485.1</v>
      </c>
      <c r="N133" s="81">
        <f t="shared" si="21"/>
        <v>1340.64</v>
      </c>
      <c r="O133" s="81">
        <f t="shared" si="22"/>
        <v>3126.69</v>
      </c>
      <c r="P133" s="81">
        <v>0</v>
      </c>
      <c r="Q133" s="81">
        <f t="shared" si="19"/>
        <v>9349.2000000000007</v>
      </c>
      <c r="R133" s="81">
        <f t="shared" si="13"/>
        <v>3652.6100000000006</v>
      </c>
      <c r="S133" s="81">
        <f t="shared" si="15"/>
        <v>6742.8899999999994</v>
      </c>
      <c r="T133" s="81">
        <f t="shared" si="16"/>
        <v>40447.39</v>
      </c>
      <c r="U133" s="78"/>
      <c r="V133" s="78"/>
    </row>
    <row r="134" spans="1:22" s="83" customFormat="1" ht="18.75" customHeight="1" x14ac:dyDescent="0.3">
      <c r="A134" s="78">
        <v>123</v>
      </c>
      <c r="B134" s="79" t="s">
        <v>229</v>
      </c>
      <c r="C134" s="79" t="s">
        <v>230</v>
      </c>
      <c r="D134" s="79" t="s">
        <v>223</v>
      </c>
      <c r="E134" s="85" t="s">
        <v>231</v>
      </c>
      <c r="F134" s="80" t="s">
        <v>904</v>
      </c>
      <c r="G134" s="85" t="s">
        <v>700</v>
      </c>
      <c r="H134" s="81">
        <v>44082.720000000001</v>
      </c>
      <c r="I134" s="81">
        <v>1018.87</v>
      </c>
      <c r="J134" s="81">
        <v>25</v>
      </c>
      <c r="K134" s="81">
        <f t="shared" si="17"/>
        <v>1265.174064</v>
      </c>
      <c r="L134" s="81">
        <f t="shared" si="18"/>
        <v>3129.8731199999997</v>
      </c>
      <c r="M134" s="82">
        <f t="shared" si="20"/>
        <v>484.90992000000006</v>
      </c>
      <c r="N134" s="81">
        <f t="shared" si="21"/>
        <v>1340.1146880000001</v>
      </c>
      <c r="O134" s="81">
        <f t="shared" si="22"/>
        <v>3125.4648480000001</v>
      </c>
      <c r="P134" s="81">
        <v>0</v>
      </c>
      <c r="Q134" s="81">
        <f t="shared" si="19"/>
        <v>9345.5366400000003</v>
      </c>
      <c r="R134" s="81">
        <f t="shared" si="13"/>
        <v>3649.1587519999998</v>
      </c>
      <c r="S134" s="81">
        <f t="shared" si="15"/>
        <v>6740.2478879999999</v>
      </c>
      <c r="T134" s="81">
        <f t="shared" si="16"/>
        <v>40433.561247999998</v>
      </c>
      <c r="U134" s="78"/>
      <c r="V134" s="78"/>
    </row>
    <row r="135" spans="1:22" s="83" customFormat="1" ht="18.75" customHeight="1" x14ac:dyDescent="0.3">
      <c r="A135" s="78">
        <v>124</v>
      </c>
      <c r="B135" s="79" t="s">
        <v>511</v>
      </c>
      <c r="C135" s="79" t="s">
        <v>589</v>
      </c>
      <c r="D135" s="79" t="s">
        <v>117</v>
      </c>
      <c r="E135" s="85" t="s">
        <v>512</v>
      </c>
      <c r="F135" s="80" t="s">
        <v>904</v>
      </c>
      <c r="G135" s="85" t="s">
        <v>700</v>
      </c>
      <c r="H135" s="81">
        <v>44000</v>
      </c>
      <c r="I135" s="81">
        <v>1007.19</v>
      </c>
      <c r="J135" s="81">
        <v>25</v>
      </c>
      <c r="K135" s="81">
        <f t="shared" si="17"/>
        <v>1262.8</v>
      </c>
      <c r="L135" s="81">
        <f t="shared" si="18"/>
        <v>3123.9999999999995</v>
      </c>
      <c r="M135" s="82">
        <f t="shared" si="20"/>
        <v>484.00000000000006</v>
      </c>
      <c r="N135" s="81">
        <f t="shared" si="21"/>
        <v>1337.6</v>
      </c>
      <c r="O135" s="81">
        <f t="shared" si="22"/>
        <v>3119.6000000000004</v>
      </c>
      <c r="P135" s="81">
        <v>0</v>
      </c>
      <c r="Q135" s="81">
        <f t="shared" si="19"/>
        <v>9328</v>
      </c>
      <c r="R135" s="81">
        <f t="shared" si="13"/>
        <v>3632.5899999999997</v>
      </c>
      <c r="S135" s="81">
        <f t="shared" si="15"/>
        <v>6727.6</v>
      </c>
      <c r="T135" s="81">
        <f t="shared" si="16"/>
        <v>40367.410000000003</v>
      </c>
      <c r="U135" s="78"/>
      <c r="V135" s="78"/>
    </row>
    <row r="136" spans="1:22" s="83" customFormat="1" ht="18.75" customHeight="1" x14ac:dyDescent="0.3">
      <c r="A136" s="78">
        <v>125</v>
      </c>
      <c r="B136" s="79" t="s">
        <v>38</v>
      </c>
      <c r="C136" s="79" t="s">
        <v>39</v>
      </c>
      <c r="D136" s="79" t="s">
        <v>40</v>
      </c>
      <c r="E136" s="79" t="s">
        <v>41</v>
      </c>
      <c r="F136" s="80" t="s">
        <v>905</v>
      </c>
      <c r="G136" s="85" t="s">
        <v>699</v>
      </c>
      <c r="H136" s="81">
        <v>42233.96</v>
      </c>
      <c r="I136" s="81">
        <v>555.41999999999996</v>
      </c>
      <c r="J136" s="81">
        <v>25</v>
      </c>
      <c r="K136" s="81">
        <f t="shared" si="17"/>
        <v>1212.114652</v>
      </c>
      <c r="L136" s="81">
        <f t="shared" si="18"/>
        <v>2998.6111599999995</v>
      </c>
      <c r="M136" s="82">
        <f t="shared" si="20"/>
        <v>464.57356000000004</v>
      </c>
      <c r="N136" s="81">
        <f t="shared" si="21"/>
        <v>1283.912384</v>
      </c>
      <c r="O136" s="81">
        <f t="shared" si="22"/>
        <v>2994.3877640000001</v>
      </c>
      <c r="P136" s="81">
        <v>1350.12</v>
      </c>
      <c r="Q136" s="81">
        <f t="shared" si="19"/>
        <v>10303.719519999999</v>
      </c>
      <c r="R136" s="81">
        <f t="shared" si="13"/>
        <v>4426.5670359999995</v>
      </c>
      <c r="S136" s="81">
        <f t="shared" si="15"/>
        <v>6457.5724839999993</v>
      </c>
      <c r="T136" s="81">
        <f t="shared" si="16"/>
        <v>37807.392963999999</v>
      </c>
      <c r="U136" s="78"/>
      <c r="V136" s="78"/>
    </row>
    <row r="137" spans="1:22" s="83" customFormat="1" ht="18.75" customHeight="1" x14ac:dyDescent="0.3">
      <c r="A137" s="78">
        <v>126</v>
      </c>
      <c r="B137" s="79" t="s">
        <v>79</v>
      </c>
      <c r="C137" s="79" t="s">
        <v>80</v>
      </c>
      <c r="D137" s="79" t="s">
        <v>81</v>
      </c>
      <c r="E137" s="85" t="s">
        <v>82</v>
      </c>
      <c r="F137" s="80" t="s">
        <v>904</v>
      </c>
      <c r="G137" s="85" t="s">
        <v>699</v>
      </c>
      <c r="H137" s="81">
        <v>41580</v>
      </c>
      <c r="I137" s="81">
        <v>665.64</v>
      </c>
      <c r="J137" s="81">
        <v>25</v>
      </c>
      <c r="K137" s="81">
        <f t="shared" si="17"/>
        <v>1193.346</v>
      </c>
      <c r="L137" s="81">
        <f t="shared" si="18"/>
        <v>2952.18</v>
      </c>
      <c r="M137" s="82">
        <f t="shared" si="20"/>
        <v>457.38000000000005</v>
      </c>
      <c r="N137" s="81">
        <f t="shared" si="21"/>
        <v>1264.0319999999999</v>
      </c>
      <c r="O137" s="81">
        <f t="shared" si="22"/>
        <v>2948.0220000000004</v>
      </c>
      <c r="P137" s="81">
        <v>0</v>
      </c>
      <c r="Q137" s="81">
        <f t="shared" si="19"/>
        <v>8814.9600000000009</v>
      </c>
      <c r="R137" s="81">
        <f t="shared" si="13"/>
        <v>3148.018</v>
      </c>
      <c r="S137" s="81">
        <f t="shared" si="15"/>
        <v>6357.5820000000003</v>
      </c>
      <c r="T137" s="81">
        <f t="shared" si="16"/>
        <v>38431.982000000004</v>
      </c>
      <c r="U137" s="78"/>
      <c r="V137" s="78"/>
    </row>
    <row r="138" spans="1:22" s="104" customFormat="1" ht="37.5" customHeight="1" x14ac:dyDescent="0.3">
      <c r="A138" s="78">
        <v>127</v>
      </c>
      <c r="B138" s="99" t="s">
        <v>404</v>
      </c>
      <c r="C138" s="99" t="s">
        <v>405</v>
      </c>
      <c r="D138" s="100" t="s">
        <v>85</v>
      </c>
      <c r="E138" s="100" t="s">
        <v>406</v>
      </c>
      <c r="F138" s="101" t="s">
        <v>905</v>
      </c>
      <c r="G138" s="100" t="s">
        <v>700</v>
      </c>
      <c r="H138" s="102">
        <v>41250</v>
      </c>
      <c r="I138" s="102">
        <v>619.07000000000005</v>
      </c>
      <c r="J138" s="102">
        <v>25</v>
      </c>
      <c r="K138" s="102">
        <f t="shared" si="17"/>
        <v>1183.875</v>
      </c>
      <c r="L138" s="102">
        <f t="shared" si="18"/>
        <v>2928.7499999999995</v>
      </c>
      <c r="M138" s="103">
        <f t="shared" si="20"/>
        <v>453.75000000000006</v>
      </c>
      <c r="N138" s="102">
        <f t="shared" si="21"/>
        <v>1254</v>
      </c>
      <c r="O138" s="102">
        <f t="shared" si="22"/>
        <v>2924.625</v>
      </c>
      <c r="P138" s="102">
        <v>0</v>
      </c>
      <c r="Q138" s="102">
        <f t="shared" si="19"/>
        <v>8745</v>
      </c>
      <c r="R138" s="102">
        <f t="shared" si="13"/>
        <v>3081.9450000000002</v>
      </c>
      <c r="S138" s="102">
        <f t="shared" si="15"/>
        <v>6307.125</v>
      </c>
      <c r="T138" s="102">
        <f t="shared" si="16"/>
        <v>38168.055</v>
      </c>
      <c r="U138" s="98"/>
      <c r="V138" s="98"/>
    </row>
    <row r="139" spans="1:22" s="83" customFormat="1" ht="18.75" customHeight="1" x14ac:dyDescent="0.3">
      <c r="A139" s="78">
        <v>128</v>
      </c>
      <c r="B139" s="79" t="s">
        <v>50</v>
      </c>
      <c r="C139" s="79" t="s">
        <v>51</v>
      </c>
      <c r="D139" s="79" t="s">
        <v>52</v>
      </c>
      <c r="E139" s="79" t="s">
        <v>33</v>
      </c>
      <c r="F139" s="80" t="s">
        <v>905</v>
      </c>
      <c r="G139" s="85" t="s">
        <v>699</v>
      </c>
      <c r="H139" s="81">
        <v>40409.160000000003</v>
      </c>
      <c r="I139" s="81">
        <v>297.88</v>
      </c>
      <c r="J139" s="81">
        <v>25</v>
      </c>
      <c r="K139" s="81">
        <f t="shared" si="17"/>
        <v>1159.742892</v>
      </c>
      <c r="L139" s="81">
        <f t="shared" si="18"/>
        <v>2869.0503600000002</v>
      </c>
      <c r="M139" s="82">
        <f t="shared" si="20"/>
        <v>444.50076000000007</v>
      </c>
      <c r="N139" s="81">
        <f t="shared" si="21"/>
        <v>1228.4384640000001</v>
      </c>
      <c r="O139" s="81">
        <f t="shared" si="22"/>
        <v>2865.0094440000003</v>
      </c>
      <c r="P139" s="81">
        <v>1350.12</v>
      </c>
      <c r="Q139" s="81">
        <f t="shared" si="19"/>
        <v>9916.8619199999994</v>
      </c>
      <c r="R139" s="81">
        <f t="shared" si="13"/>
        <v>4061.1813560000001</v>
      </c>
      <c r="S139" s="81">
        <f t="shared" si="15"/>
        <v>6178.5605640000003</v>
      </c>
      <c r="T139" s="81">
        <f t="shared" si="16"/>
        <v>36347.978644000003</v>
      </c>
      <c r="U139" s="78"/>
      <c r="V139" s="78"/>
    </row>
    <row r="140" spans="1:22" s="83" customFormat="1" ht="18.75" customHeight="1" x14ac:dyDescent="0.3">
      <c r="A140" s="78">
        <v>129</v>
      </c>
      <c r="B140" s="79" t="s">
        <v>89</v>
      </c>
      <c r="C140" s="79" t="s">
        <v>90</v>
      </c>
      <c r="D140" s="79" t="s">
        <v>32</v>
      </c>
      <c r="E140" s="79" t="s">
        <v>33</v>
      </c>
      <c r="F140" s="80" t="s">
        <v>904</v>
      </c>
      <c r="G140" s="85" t="s">
        <v>700</v>
      </c>
      <c r="H140" s="81">
        <v>40409.160000000003</v>
      </c>
      <c r="I140" s="81">
        <v>500.4</v>
      </c>
      <c r="J140" s="81">
        <v>25</v>
      </c>
      <c r="K140" s="81">
        <f t="shared" si="17"/>
        <v>1159.742892</v>
      </c>
      <c r="L140" s="81">
        <f t="shared" si="18"/>
        <v>2869.0503600000002</v>
      </c>
      <c r="M140" s="82">
        <f t="shared" si="20"/>
        <v>444.50076000000007</v>
      </c>
      <c r="N140" s="81">
        <f t="shared" si="21"/>
        <v>1228.4384640000001</v>
      </c>
      <c r="O140" s="81">
        <f t="shared" si="22"/>
        <v>2865.0094440000003</v>
      </c>
      <c r="P140" s="81">
        <v>0</v>
      </c>
      <c r="Q140" s="81">
        <f t="shared" si="19"/>
        <v>8566.7419200000004</v>
      </c>
      <c r="R140" s="81">
        <f t="shared" si="13"/>
        <v>2913.5813559999997</v>
      </c>
      <c r="S140" s="81">
        <f t="shared" si="15"/>
        <v>6178.5605640000003</v>
      </c>
      <c r="T140" s="81">
        <f t="shared" si="16"/>
        <v>37495.578644000001</v>
      </c>
      <c r="U140" s="78"/>
      <c r="V140" s="78"/>
    </row>
    <row r="141" spans="1:22" s="83" customFormat="1" ht="18.75" customHeight="1" x14ac:dyDescent="0.3">
      <c r="A141" s="78">
        <v>130</v>
      </c>
      <c r="B141" s="79" t="s">
        <v>128</v>
      </c>
      <c r="C141" s="79" t="s">
        <v>129</v>
      </c>
      <c r="D141" s="79" t="s">
        <v>52</v>
      </c>
      <c r="E141" s="79" t="s">
        <v>33</v>
      </c>
      <c r="F141" s="80" t="s">
        <v>905</v>
      </c>
      <c r="G141" s="85" t="s">
        <v>699</v>
      </c>
      <c r="H141" s="81">
        <v>40409.160000000003</v>
      </c>
      <c r="I141" s="81">
        <v>297.88</v>
      </c>
      <c r="J141" s="81">
        <v>25</v>
      </c>
      <c r="K141" s="81">
        <f t="shared" si="17"/>
        <v>1159.742892</v>
      </c>
      <c r="L141" s="81">
        <f t="shared" si="18"/>
        <v>2869.0503600000002</v>
      </c>
      <c r="M141" s="82">
        <f t="shared" si="20"/>
        <v>444.50076000000007</v>
      </c>
      <c r="N141" s="81">
        <f t="shared" si="21"/>
        <v>1228.4384640000001</v>
      </c>
      <c r="O141" s="81">
        <f t="shared" si="22"/>
        <v>2865.0094440000003</v>
      </c>
      <c r="P141" s="81">
        <v>1350.12</v>
      </c>
      <c r="Q141" s="81">
        <f t="shared" si="19"/>
        <v>9916.8619199999994</v>
      </c>
      <c r="R141" s="81">
        <f t="shared" ref="R141:R202" si="31">+I141+J141+K141+N141+P141</f>
        <v>4061.1813560000001</v>
      </c>
      <c r="S141" s="81">
        <f t="shared" si="15"/>
        <v>6178.5605640000003</v>
      </c>
      <c r="T141" s="81">
        <f t="shared" si="16"/>
        <v>36347.978644000003</v>
      </c>
      <c r="U141" s="78"/>
      <c r="V141" s="78"/>
    </row>
    <row r="142" spans="1:22" s="83" customFormat="1" ht="18.75" customHeight="1" x14ac:dyDescent="0.3">
      <c r="A142" s="78">
        <v>131</v>
      </c>
      <c r="B142" s="79" t="s">
        <v>160</v>
      </c>
      <c r="C142" s="79" t="s">
        <v>161</v>
      </c>
      <c r="D142" s="79" t="s">
        <v>52</v>
      </c>
      <c r="E142" s="79" t="s">
        <v>33</v>
      </c>
      <c r="F142" s="80" t="s">
        <v>905</v>
      </c>
      <c r="G142" s="85" t="s">
        <v>699</v>
      </c>
      <c r="H142" s="81">
        <v>40409</v>
      </c>
      <c r="I142" s="81">
        <v>500.37</v>
      </c>
      <c r="J142" s="81">
        <v>25</v>
      </c>
      <c r="K142" s="81">
        <f t="shared" si="17"/>
        <v>1159.7383</v>
      </c>
      <c r="L142" s="81">
        <f t="shared" si="18"/>
        <v>2869.0389999999998</v>
      </c>
      <c r="M142" s="82">
        <f t="shared" si="20"/>
        <v>444.49900000000002</v>
      </c>
      <c r="N142" s="81">
        <f t="shared" si="21"/>
        <v>1228.4336000000001</v>
      </c>
      <c r="O142" s="81">
        <f t="shared" si="22"/>
        <v>2864.9981000000002</v>
      </c>
      <c r="P142" s="81">
        <v>0</v>
      </c>
      <c r="Q142" s="81">
        <f t="shared" si="19"/>
        <v>8566.7080000000005</v>
      </c>
      <c r="R142" s="81">
        <f t="shared" si="31"/>
        <v>2913.5419000000002</v>
      </c>
      <c r="S142" s="81">
        <f t="shared" si="15"/>
        <v>6178.5360999999994</v>
      </c>
      <c r="T142" s="81">
        <f t="shared" si="16"/>
        <v>37495.458100000003</v>
      </c>
      <c r="U142" s="78"/>
      <c r="V142" s="78"/>
    </row>
    <row r="143" spans="1:22" s="83" customFormat="1" ht="18.75" customHeight="1" x14ac:dyDescent="0.3">
      <c r="A143" s="78">
        <v>132</v>
      </c>
      <c r="B143" s="79" t="s">
        <v>356</v>
      </c>
      <c r="C143" s="79" t="s">
        <v>592</v>
      </c>
      <c r="D143" s="79" t="s">
        <v>105</v>
      </c>
      <c r="E143" s="79" t="s">
        <v>41</v>
      </c>
      <c r="F143" s="80" t="s">
        <v>905</v>
      </c>
      <c r="G143" s="85" t="s">
        <v>700</v>
      </c>
      <c r="H143" s="81">
        <v>40250</v>
      </c>
      <c r="I143" s="81">
        <v>477.93</v>
      </c>
      <c r="J143" s="81">
        <v>25</v>
      </c>
      <c r="K143" s="81">
        <f t="shared" si="17"/>
        <v>1155.175</v>
      </c>
      <c r="L143" s="81">
        <f t="shared" si="18"/>
        <v>2857.7499999999995</v>
      </c>
      <c r="M143" s="82">
        <f t="shared" si="20"/>
        <v>442.75000000000006</v>
      </c>
      <c r="N143" s="81">
        <f t="shared" si="21"/>
        <v>1223.5999999999999</v>
      </c>
      <c r="O143" s="81">
        <f t="shared" si="22"/>
        <v>2853.7250000000004</v>
      </c>
      <c r="P143" s="81">
        <v>0</v>
      </c>
      <c r="Q143" s="81">
        <f t="shared" si="19"/>
        <v>8533</v>
      </c>
      <c r="R143" s="81">
        <f t="shared" si="31"/>
        <v>2881.7049999999999</v>
      </c>
      <c r="S143" s="81">
        <f t="shared" si="15"/>
        <v>6154.2250000000004</v>
      </c>
      <c r="T143" s="81">
        <f t="shared" si="16"/>
        <v>37368.294999999998</v>
      </c>
      <c r="U143" s="78"/>
      <c r="V143" s="78"/>
    </row>
    <row r="144" spans="1:22" s="83" customFormat="1" ht="18.75" customHeight="1" x14ac:dyDescent="0.3">
      <c r="A144" s="78">
        <v>133</v>
      </c>
      <c r="B144" s="79" t="s">
        <v>219</v>
      </c>
      <c r="C144" s="79" t="s">
        <v>220</v>
      </c>
      <c r="D144" s="79" t="s">
        <v>36</v>
      </c>
      <c r="E144" s="79" t="s">
        <v>173</v>
      </c>
      <c r="F144" s="80" t="s">
        <v>905</v>
      </c>
      <c r="G144" s="85" t="s">
        <v>699</v>
      </c>
      <c r="H144" s="81">
        <v>40194</v>
      </c>
      <c r="I144" s="81">
        <v>470.03</v>
      </c>
      <c r="J144" s="81">
        <v>25</v>
      </c>
      <c r="K144" s="81">
        <f t="shared" si="17"/>
        <v>1153.5678</v>
      </c>
      <c r="L144" s="81">
        <f t="shared" si="18"/>
        <v>2853.7739999999999</v>
      </c>
      <c r="M144" s="82">
        <f t="shared" si="20"/>
        <v>442.13400000000007</v>
      </c>
      <c r="N144" s="81">
        <f t="shared" si="21"/>
        <v>1221.8976</v>
      </c>
      <c r="O144" s="81">
        <f t="shared" si="22"/>
        <v>2849.7546000000002</v>
      </c>
      <c r="P144" s="81">
        <v>0</v>
      </c>
      <c r="Q144" s="81">
        <f t="shared" si="19"/>
        <v>8521.1280000000006</v>
      </c>
      <c r="R144" s="81">
        <f t="shared" si="31"/>
        <v>2870.4953999999998</v>
      </c>
      <c r="S144" s="81">
        <f t="shared" si="15"/>
        <v>6145.6625999999997</v>
      </c>
      <c r="T144" s="81">
        <f t="shared" si="16"/>
        <v>37323.5046</v>
      </c>
      <c r="U144" s="78"/>
      <c r="V144" s="78"/>
    </row>
    <row r="145" spans="1:22" s="83" customFormat="1" ht="18.75" customHeight="1" x14ac:dyDescent="0.3">
      <c r="A145" s="78">
        <v>134</v>
      </c>
      <c r="B145" s="79" t="s">
        <v>728</v>
      </c>
      <c r="C145" s="79" t="s">
        <v>729</v>
      </c>
      <c r="D145" s="79" t="s">
        <v>81</v>
      </c>
      <c r="E145" s="79" t="s">
        <v>567</v>
      </c>
      <c r="F145" s="80" t="s">
        <v>905</v>
      </c>
      <c r="G145" s="85" t="s">
        <v>700</v>
      </c>
      <c r="H145" s="81">
        <v>40000</v>
      </c>
      <c r="I145" s="84">
        <v>442.65</v>
      </c>
      <c r="J145" s="81">
        <v>25</v>
      </c>
      <c r="K145" s="81">
        <f t="shared" si="17"/>
        <v>1148</v>
      </c>
      <c r="L145" s="81">
        <f t="shared" si="18"/>
        <v>2839.9999999999995</v>
      </c>
      <c r="M145" s="82">
        <f t="shared" si="20"/>
        <v>440.00000000000006</v>
      </c>
      <c r="N145" s="81">
        <f t="shared" si="21"/>
        <v>1216</v>
      </c>
      <c r="O145" s="81">
        <f t="shared" si="22"/>
        <v>2836</v>
      </c>
      <c r="P145" s="81">
        <v>0</v>
      </c>
      <c r="Q145" s="81">
        <f t="shared" si="19"/>
        <v>8480</v>
      </c>
      <c r="R145" s="81">
        <f t="shared" si="31"/>
        <v>2831.65</v>
      </c>
      <c r="S145" s="81">
        <f t="shared" si="15"/>
        <v>6116</v>
      </c>
      <c r="T145" s="81">
        <f t="shared" si="16"/>
        <v>37168.35</v>
      </c>
      <c r="U145" s="78"/>
      <c r="V145" s="78"/>
    </row>
    <row r="146" spans="1:22" s="83" customFormat="1" ht="18.75" customHeight="1" x14ac:dyDescent="0.3">
      <c r="A146" s="78">
        <v>135</v>
      </c>
      <c r="B146" s="79" t="s">
        <v>747</v>
      </c>
      <c r="C146" s="79" t="s">
        <v>748</v>
      </c>
      <c r="D146" s="79" t="s">
        <v>253</v>
      </c>
      <c r="E146" s="79" t="s">
        <v>319</v>
      </c>
      <c r="F146" s="80" t="s">
        <v>905</v>
      </c>
      <c r="G146" s="85" t="s">
        <v>700</v>
      </c>
      <c r="H146" s="81">
        <v>40000</v>
      </c>
      <c r="I146" s="84">
        <v>442.65</v>
      </c>
      <c r="J146" s="81">
        <v>25</v>
      </c>
      <c r="K146" s="81">
        <f t="shared" si="17"/>
        <v>1148</v>
      </c>
      <c r="L146" s="81">
        <f t="shared" si="18"/>
        <v>2839.9999999999995</v>
      </c>
      <c r="M146" s="82">
        <f t="shared" si="20"/>
        <v>440.00000000000006</v>
      </c>
      <c r="N146" s="81">
        <f t="shared" si="21"/>
        <v>1216</v>
      </c>
      <c r="O146" s="81">
        <f t="shared" si="22"/>
        <v>2836</v>
      </c>
      <c r="P146" s="81">
        <v>0</v>
      </c>
      <c r="Q146" s="81">
        <f t="shared" si="19"/>
        <v>8480</v>
      </c>
      <c r="R146" s="81">
        <f t="shared" si="31"/>
        <v>2831.65</v>
      </c>
      <c r="S146" s="81">
        <f t="shared" si="15"/>
        <v>6116</v>
      </c>
      <c r="T146" s="81">
        <f t="shared" si="16"/>
        <v>37168.35</v>
      </c>
      <c r="U146" s="78"/>
      <c r="V146" s="78"/>
    </row>
    <row r="147" spans="1:22" s="83" customFormat="1" ht="18.75" customHeight="1" x14ac:dyDescent="0.3">
      <c r="A147" s="78">
        <v>136</v>
      </c>
      <c r="B147" s="79" t="s">
        <v>697</v>
      </c>
      <c r="C147" s="79" t="s">
        <v>698</v>
      </c>
      <c r="D147" s="79" t="s">
        <v>253</v>
      </c>
      <c r="E147" s="79" t="s">
        <v>41</v>
      </c>
      <c r="F147" s="80" t="s">
        <v>905</v>
      </c>
      <c r="G147" s="85" t="s">
        <v>700</v>
      </c>
      <c r="H147" s="81">
        <v>40000</v>
      </c>
      <c r="I147" s="84">
        <v>442.65</v>
      </c>
      <c r="J147" s="81">
        <v>25</v>
      </c>
      <c r="K147" s="81">
        <f t="shared" si="17"/>
        <v>1148</v>
      </c>
      <c r="L147" s="81">
        <f t="shared" si="18"/>
        <v>2839.9999999999995</v>
      </c>
      <c r="M147" s="82">
        <f t="shared" si="20"/>
        <v>440.00000000000006</v>
      </c>
      <c r="N147" s="81">
        <f t="shared" si="21"/>
        <v>1216</v>
      </c>
      <c r="O147" s="81">
        <f t="shared" si="22"/>
        <v>2836</v>
      </c>
      <c r="P147" s="81">
        <v>0</v>
      </c>
      <c r="Q147" s="81">
        <f t="shared" si="19"/>
        <v>8480</v>
      </c>
      <c r="R147" s="81">
        <f t="shared" si="31"/>
        <v>2831.65</v>
      </c>
      <c r="S147" s="81">
        <f t="shared" si="15"/>
        <v>6116</v>
      </c>
      <c r="T147" s="81">
        <f t="shared" si="16"/>
        <v>37168.35</v>
      </c>
      <c r="U147" s="78"/>
      <c r="V147" s="78"/>
    </row>
    <row r="148" spans="1:22" s="83" customFormat="1" ht="18.75" customHeight="1" x14ac:dyDescent="0.3">
      <c r="A148" s="78">
        <v>137</v>
      </c>
      <c r="B148" s="79" t="s">
        <v>714</v>
      </c>
      <c r="C148" s="79" t="s">
        <v>715</v>
      </c>
      <c r="D148" s="79" t="s">
        <v>63</v>
      </c>
      <c r="E148" s="79" t="s">
        <v>41</v>
      </c>
      <c r="F148" s="80" t="s">
        <v>905</v>
      </c>
      <c r="G148" s="85" t="s">
        <v>700</v>
      </c>
      <c r="H148" s="81">
        <v>40000</v>
      </c>
      <c r="I148" s="81">
        <v>442.65</v>
      </c>
      <c r="J148" s="81">
        <v>25</v>
      </c>
      <c r="K148" s="81">
        <f t="shared" si="17"/>
        <v>1148</v>
      </c>
      <c r="L148" s="81">
        <f t="shared" si="18"/>
        <v>2839.9999999999995</v>
      </c>
      <c r="M148" s="82">
        <f t="shared" si="20"/>
        <v>440.00000000000006</v>
      </c>
      <c r="N148" s="81">
        <f t="shared" si="21"/>
        <v>1216</v>
      </c>
      <c r="O148" s="81">
        <f t="shared" si="22"/>
        <v>2836</v>
      </c>
      <c r="P148" s="81">
        <v>0</v>
      </c>
      <c r="Q148" s="81">
        <f t="shared" si="19"/>
        <v>8480</v>
      </c>
      <c r="R148" s="81">
        <f t="shared" si="31"/>
        <v>2831.65</v>
      </c>
      <c r="S148" s="81">
        <f t="shared" si="15"/>
        <v>6116</v>
      </c>
      <c r="T148" s="81">
        <f t="shared" si="16"/>
        <v>37168.35</v>
      </c>
      <c r="U148" s="78"/>
      <c r="V148" s="78"/>
    </row>
    <row r="149" spans="1:22" s="104" customFormat="1" ht="37.5" customHeight="1" x14ac:dyDescent="0.3">
      <c r="A149" s="78">
        <v>138</v>
      </c>
      <c r="B149" s="99" t="s">
        <v>999</v>
      </c>
      <c r="C149" s="99" t="s">
        <v>1000</v>
      </c>
      <c r="D149" s="100" t="s">
        <v>72</v>
      </c>
      <c r="E149" s="99" t="s">
        <v>433</v>
      </c>
      <c r="F149" s="101" t="s">
        <v>904</v>
      </c>
      <c r="G149" s="100" t="s">
        <v>700</v>
      </c>
      <c r="H149" s="102">
        <v>40000</v>
      </c>
      <c r="I149" s="102">
        <v>442.65</v>
      </c>
      <c r="J149" s="102">
        <v>25</v>
      </c>
      <c r="K149" s="102">
        <f t="shared" si="17"/>
        <v>1148</v>
      </c>
      <c r="L149" s="102">
        <f t="shared" si="18"/>
        <v>2839.9999999999995</v>
      </c>
      <c r="M149" s="103">
        <f t="shared" si="20"/>
        <v>440.00000000000006</v>
      </c>
      <c r="N149" s="102">
        <f t="shared" si="21"/>
        <v>1216</v>
      </c>
      <c r="O149" s="102">
        <f t="shared" si="22"/>
        <v>2836</v>
      </c>
      <c r="P149" s="102">
        <v>0</v>
      </c>
      <c r="Q149" s="102">
        <f t="shared" si="19"/>
        <v>8480</v>
      </c>
      <c r="R149" s="102">
        <f t="shared" si="31"/>
        <v>2831.65</v>
      </c>
      <c r="S149" s="102">
        <f t="shared" si="15"/>
        <v>6116</v>
      </c>
      <c r="T149" s="102">
        <f t="shared" si="16"/>
        <v>37168.35</v>
      </c>
      <c r="U149" s="98"/>
      <c r="V149" s="98"/>
    </row>
    <row r="150" spans="1:22" s="83" customFormat="1" ht="18.75" customHeight="1" x14ac:dyDescent="0.3">
      <c r="A150" s="78">
        <v>139</v>
      </c>
      <c r="B150" s="79" t="s">
        <v>1047</v>
      </c>
      <c r="C150" s="79" t="s">
        <v>1046</v>
      </c>
      <c r="D150" s="79" t="s">
        <v>1038</v>
      </c>
      <c r="E150" s="79" t="s">
        <v>433</v>
      </c>
      <c r="F150" s="80" t="s">
        <v>905</v>
      </c>
      <c r="G150" s="85" t="s">
        <v>700</v>
      </c>
      <c r="H150" s="81">
        <v>40000</v>
      </c>
      <c r="I150" s="81">
        <v>442.65</v>
      </c>
      <c r="J150" s="81">
        <v>25</v>
      </c>
      <c r="K150" s="81">
        <f t="shared" si="17"/>
        <v>1148</v>
      </c>
      <c r="L150" s="81">
        <f t="shared" si="18"/>
        <v>2839.9999999999995</v>
      </c>
      <c r="M150" s="82">
        <f t="shared" si="20"/>
        <v>440.00000000000006</v>
      </c>
      <c r="N150" s="81">
        <f t="shared" si="21"/>
        <v>1216</v>
      </c>
      <c r="O150" s="81">
        <f t="shared" si="22"/>
        <v>2836</v>
      </c>
      <c r="P150" s="81">
        <v>0</v>
      </c>
      <c r="Q150" s="81">
        <f t="shared" si="19"/>
        <v>8480</v>
      </c>
      <c r="R150" s="81">
        <f t="shared" si="31"/>
        <v>2831.65</v>
      </c>
      <c r="S150" s="81">
        <f t="shared" si="15"/>
        <v>6116</v>
      </c>
      <c r="T150" s="81">
        <f t="shared" si="16"/>
        <v>37168.35</v>
      </c>
      <c r="U150" s="78"/>
      <c r="V150" s="78"/>
    </row>
    <row r="151" spans="1:22" s="104" customFormat="1" ht="37.5" customHeight="1" x14ac:dyDescent="0.3">
      <c r="A151" s="78">
        <v>140</v>
      </c>
      <c r="B151" s="99" t="s">
        <v>550</v>
      </c>
      <c r="C151" s="99" t="s">
        <v>551</v>
      </c>
      <c r="D151" s="100" t="s">
        <v>935</v>
      </c>
      <c r="E151" s="100" t="s">
        <v>552</v>
      </c>
      <c r="F151" s="101" t="s">
        <v>905</v>
      </c>
      <c r="G151" s="100" t="s">
        <v>700</v>
      </c>
      <c r="H151" s="102">
        <v>40000</v>
      </c>
      <c r="I151" s="102">
        <v>442.65</v>
      </c>
      <c r="J151" s="102">
        <v>25</v>
      </c>
      <c r="K151" s="102">
        <f t="shared" si="17"/>
        <v>1148</v>
      </c>
      <c r="L151" s="102">
        <f t="shared" si="18"/>
        <v>2839.9999999999995</v>
      </c>
      <c r="M151" s="103">
        <f t="shared" si="20"/>
        <v>440.00000000000006</v>
      </c>
      <c r="N151" s="102">
        <f t="shared" si="21"/>
        <v>1216</v>
      </c>
      <c r="O151" s="102">
        <f t="shared" si="22"/>
        <v>2836</v>
      </c>
      <c r="P151" s="102">
        <v>0</v>
      </c>
      <c r="Q151" s="102">
        <f t="shared" si="19"/>
        <v>8480</v>
      </c>
      <c r="R151" s="102">
        <f t="shared" si="31"/>
        <v>2831.65</v>
      </c>
      <c r="S151" s="102">
        <f t="shared" si="15"/>
        <v>6116</v>
      </c>
      <c r="T151" s="102">
        <f t="shared" si="16"/>
        <v>37168.35</v>
      </c>
      <c r="U151" s="98"/>
      <c r="V151" s="98"/>
    </row>
    <row r="152" spans="1:22" s="83" customFormat="1" ht="18.75" customHeight="1" x14ac:dyDescent="0.3">
      <c r="A152" s="78">
        <v>141</v>
      </c>
      <c r="B152" s="79" t="s">
        <v>1023</v>
      </c>
      <c r="C152" s="79" t="s">
        <v>1024</v>
      </c>
      <c r="D152" s="79" t="s">
        <v>253</v>
      </c>
      <c r="E152" s="79" t="s">
        <v>433</v>
      </c>
      <c r="F152" s="80" t="s">
        <v>905</v>
      </c>
      <c r="G152" s="85" t="s">
        <v>700</v>
      </c>
      <c r="H152" s="81">
        <v>40000</v>
      </c>
      <c r="I152" s="81">
        <v>442.65</v>
      </c>
      <c r="J152" s="81">
        <v>25</v>
      </c>
      <c r="K152" s="81">
        <f t="shared" si="17"/>
        <v>1148</v>
      </c>
      <c r="L152" s="81">
        <f t="shared" si="18"/>
        <v>2839.9999999999995</v>
      </c>
      <c r="M152" s="82">
        <f t="shared" si="20"/>
        <v>440.00000000000006</v>
      </c>
      <c r="N152" s="81">
        <f t="shared" si="21"/>
        <v>1216</v>
      </c>
      <c r="O152" s="81">
        <f t="shared" si="22"/>
        <v>2836</v>
      </c>
      <c r="P152" s="81">
        <v>0</v>
      </c>
      <c r="Q152" s="81">
        <f t="shared" si="19"/>
        <v>8480</v>
      </c>
      <c r="R152" s="81">
        <f t="shared" si="31"/>
        <v>2831.65</v>
      </c>
      <c r="S152" s="81">
        <f t="shared" si="15"/>
        <v>6116</v>
      </c>
      <c r="T152" s="81">
        <f t="shared" si="16"/>
        <v>37168.35</v>
      </c>
      <c r="U152" s="78"/>
      <c r="V152" s="78"/>
    </row>
    <row r="153" spans="1:22" s="83" customFormat="1" ht="18.75" customHeight="1" x14ac:dyDescent="0.3">
      <c r="A153" s="78">
        <v>142</v>
      </c>
      <c r="B153" s="79" t="s">
        <v>1030</v>
      </c>
      <c r="C153" s="79" t="s">
        <v>1031</v>
      </c>
      <c r="D153" s="79" t="s">
        <v>759</v>
      </c>
      <c r="E153" s="79" t="s">
        <v>433</v>
      </c>
      <c r="F153" s="80" t="s">
        <v>904</v>
      </c>
      <c r="G153" s="85" t="s">
        <v>700</v>
      </c>
      <c r="H153" s="81">
        <v>40000</v>
      </c>
      <c r="I153" s="81">
        <v>442.65</v>
      </c>
      <c r="J153" s="81">
        <v>25</v>
      </c>
      <c r="K153" s="81">
        <f t="shared" si="17"/>
        <v>1148</v>
      </c>
      <c r="L153" s="81">
        <f t="shared" si="18"/>
        <v>2839.9999999999995</v>
      </c>
      <c r="M153" s="82">
        <f t="shared" si="20"/>
        <v>440.00000000000006</v>
      </c>
      <c r="N153" s="81">
        <f t="shared" si="21"/>
        <v>1216</v>
      </c>
      <c r="O153" s="81">
        <f t="shared" si="22"/>
        <v>2836</v>
      </c>
      <c r="P153" s="81">
        <v>0</v>
      </c>
      <c r="Q153" s="81">
        <f t="shared" si="19"/>
        <v>8480</v>
      </c>
      <c r="R153" s="81">
        <f t="shared" si="31"/>
        <v>2831.65</v>
      </c>
      <c r="S153" s="81">
        <f t="shared" si="15"/>
        <v>6116</v>
      </c>
      <c r="T153" s="81">
        <f t="shared" si="16"/>
        <v>37168.35</v>
      </c>
      <c r="U153" s="78"/>
      <c r="V153" s="78"/>
    </row>
    <row r="154" spans="1:22" s="83" customFormat="1" ht="18.75" customHeight="1" x14ac:dyDescent="0.3">
      <c r="A154" s="78">
        <v>143</v>
      </c>
      <c r="B154" s="79" t="s">
        <v>770</v>
      </c>
      <c r="C154" s="79" t="s">
        <v>771</v>
      </c>
      <c r="D154" s="79" t="s">
        <v>223</v>
      </c>
      <c r="E154" s="79" t="s">
        <v>433</v>
      </c>
      <c r="F154" s="80" t="s">
        <v>905</v>
      </c>
      <c r="G154" s="85" t="s">
        <v>700</v>
      </c>
      <c r="H154" s="81">
        <v>40000</v>
      </c>
      <c r="I154" s="81">
        <v>442.65</v>
      </c>
      <c r="J154" s="81">
        <v>25</v>
      </c>
      <c r="K154" s="81">
        <f t="shared" si="17"/>
        <v>1148</v>
      </c>
      <c r="L154" s="81">
        <f t="shared" si="18"/>
        <v>2839.9999999999995</v>
      </c>
      <c r="M154" s="82">
        <f t="shared" si="20"/>
        <v>440.00000000000006</v>
      </c>
      <c r="N154" s="81">
        <f t="shared" si="21"/>
        <v>1216</v>
      </c>
      <c r="O154" s="81">
        <f t="shared" si="22"/>
        <v>2836</v>
      </c>
      <c r="P154" s="81">
        <v>0</v>
      </c>
      <c r="Q154" s="81">
        <f t="shared" si="19"/>
        <v>8480</v>
      </c>
      <c r="R154" s="81">
        <f t="shared" si="31"/>
        <v>2831.65</v>
      </c>
      <c r="S154" s="81">
        <f t="shared" si="15"/>
        <v>6116</v>
      </c>
      <c r="T154" s="81">
        <f t="shared" si="16"/>
        <v>37168.35</v>
      </c>
      <c r="U154" s="78"/>
      <c r="V154" s="78"/>
    </row>
    <row r="155" spans="1:22" s="83" customFormat="1" ht="18.75" customHeight="1" x14ac:dyDescent="0.3">
      <c r="A155" s="78">
        <v>144</v>
      </c>
      <c r="B155" s="79" t="s">
        <v>1032</v>
      </c>
      <c r="C155" s="79" t="s">
        <v>1033</v>
      </c>
      <c r="D155" s="79" t="s">
        <v>756</v>
      </c>
      <c r="E155" s="79" t="s">
        <v>433</v>
      </c>
      <c r="F155" s="80" t="s">
        <v>904</v>
      </c>
      <c r="G155" s="85" t="s">
        <v>700</v>
      </c>
      <c r="H155" s="81">
        <v>40000</v>
      </c>
      <c r="I155" s="81">
        <v>442.65</v>
      </c>
      <c r="J155" s="81">
        <v>25</v>
      </c>
      <c r="K155" s="81">
        <f t="shared" si="17"/>
        <v>1148</v>
      </c>
      <c r="L155" s="81">
        <f t="shared" si="18"/>
        <v>2839.9999999999995</v>
      </c>
      <c r="M155" s="82">
        <f t="shared" si="20"/>
        <v>440.00000000000006</v>
      </c>
      <c r="N155" s="81">
        <f t="shared" si="21"/>
        <v>1216</v>
      </c>
      <c r="O155" s="81">
        <f t="shared" si="22"/>
        <v>2836</v>
      </c>
      <c r="P155" s="81">
        <v>0</v>
      </c>
      <c r="Q155" s="81">
        <f t="shared" si="19"/>
        <v>8480</v>
      </c>
      <c r="R155" s="81">
        <f t="shared" si="31"/>
        <v>2831.65</v>
      </c>
      <c r="S155" s="81">
        <f t="shared" si="15"/>
        <v>6116</v>
      </c>
      <c r="T155" s="81">
        <f t="shared" si="16"/>
        <v>37168.35</v>
      </c>
      <c r="U155" s="78"/>
      <c r="V155" s="78"/>
    </row>
    <row r="156" spans="1:22" s="83" customFormat="1" ht="18.75" customHeight="1" x14ac:dyDescent="0.3">
      <c r="A156" s="78">
        <v>145</v>
      </c>
      <c r="B156" s="79" t="s">
        <v>691</v>
      </c>
      <c r="C156" s="79" t="s">
        <v>1076</v>
      </c>
      <c r="D156" s="79" t="s">
        <v>29</v>
      </c>
      <c r="E156" s="79" t="s">
        <v>33</v>
      </c>
      <c r="F156" s="80" t="s">
        <v>905</v>
      </c>
      <c r="G156" s="85" t="s">
        <v>699</v>
      </c>
      <c r="H156" s="81">
        <v>40000</v>
      </c>
      <c r="I156" s="81">
        <v>442.65</v>
      </c>
      <c r="J156" s="81">
        <v>25</v>
      </c>
      <c r="K156" s="81">
        <f t="shared" si="17"/>
        <v>1148</v>
      </c>
      <c r="L156" s="81">
        <f t="shared" si="18"/>
        <v>2839.9999999999995</v>
      </c>
      <c r="M156" s="82">
        <f t="shared" si="20"/>
        <v>440.00000000000006</v>
      </c>
      <c r="N156" s="81">
        <f t="shared" si="21"/>
        <v>1216</v>
      </c>
      <c r="O156" s="81">
        <f t="shared" si="22"/>
        <v>2836</v>
      </c>
      <c r="P156" s="97">
        <v>0</v>
      </c>
      <c r="Q156" s="81">
        <f t="shared" si="19"/>
        <v>8480</v>
      </c>
      <c r="R156" s="81">
        <f t="shared" si="31"/>
        <v>2831.65</v>
      </c>
      <c r="S156" s="81">
        <f t="shared" si="15"/>
        <v>6116</v>
      </c>
      <c r="T156" s="81">
        <f t="shared" si="16"/>
        <v>37168.35</v>
      </c>
      <c r="U156" s="78"/>
      <c r="V156" s="78"/>
    </row>
    <row r="157" spans="1:22" s="83" customFormat="1" ht="18.75" customHeight="1" x14ac:dyDescent="0.3">
      <c r="A157" s="78">
        <v>146</v>
      </c>
      <c r="B157" s="79" t="s">
        <v>695</v>
      </c>
      <c r="C157" s="79" t="s">
        <v>696</v>
      </c>
      <c r="D157" s="79" t="s">
        <v>29</v>
      </c>
      <c r="E157" s="79" t="s">
        <v>41</v>
      </c>
      <c r="F157" s="80" t="s">
        <v>905</v>
      </c>
      <c r="G157" s="85" t="s">
        <v>700</v>
      </c>
      <c r="H157" s="81">
        <v>40000</v>
      </c>
      <c r="I157" s="81">
        <v>442.65</v>
      </c>
      <c r="J157" s="81">
        <v>25</v>
      </c>
      <c r="K157" s="81">
        <f t="shared" si="17"/>
        <v>1148</v>
      </c>
      <c r="L157" s="81">
        <f t="shared" si="18"/>
        <v>2839.9999999999995</v>
      </c>
      <c r="M157" s="82">
        <f t="shared" si="20"/>
        <v>440.00000000000006</v>
      </c>
      <c r="N157" s="81">
        <f t="shared" si="21"/>
        <v>1216</v>
      </c>
      <c r="O157" s="81">
        <f t="shared" si="22"/>
        <v>2836</v>
      </c>
      <c r="P157" s="81">
        <v>0</v>
      </c>
      <c r="Q157" s="81">
        <f t="shared" si="19"/>
        <v>8480</v>
      </c>
      <c r="R157" s="81">
        <f t="shared" si="31"/>
        <v>2831.65</v>
      </c>
      <c r="S157" s="81">
        <f t="shared" si="15"/>
        <v>6116</v>
      </c>
      <c r="T157" s="81">
        <f t="shared" si="16"/>
        <v>37168.35</v>
      </c>
      <c r="U157" s="78"/>
      <c r="V157" s="78"/>
    </row>
    <row r="158" spans="1:22" s="83" customFormat="1" ht="18.75" customHeight="1" x14ac:dyDescent="0.3">
      <c r="A158" s="78">
        <v>147</v>
      </c>
      <c r="B158" s="79" t="s">
        <v>694</v>
      </c>
      <c r="C158" s="79" t="s">
        <v>693</v>
      </c>
      <c r="D158" s="79" t="s">
        <v>52</v>
      </c>
      <c r="E158" s="79" t="s">
        <v>944</v>
      </c>
      <c r="F158" s="80" t="s">
        <v>905</v>
      </c>
      <c r="G158" s="85" t="s">
        <v>699</v>
      </c>
      <c r="H158" s="81">
        <v>40000</v>
      </c>
      <c r="I158" s="81">
        <v>442.65</v>
      </c>
      <c r="J158" s="81">
        <v>25</v>
      </c>
      <c r="K158" s="81">
        <f t="shared" si="17"/>
        <v>1148</v>
      </c>
      <c r="L158" s="81">
        <f t="shared" si="18"/>
        <v>2839.9999999999995</v>
      </c>
      <c r="M158" s="82">
        <f t="shared" si="20"/>
        <v>440.00000000000006</v>
      </c>
      <c r="N158" s="81">
        <f t="shared" si="21"/>
        <v>1216</v>
      </c>
      <c r="O158" s="81">
        <f t="shared" si="22"/>
        <v>2836</v>
      </c>
      <c r="P158" s="81">
        <v>0</v>
      </c>
      <c r="Q158" s="81">
        <f t="shared" si="19"/>
        <v>8480</v>
      </c>
      <c r="R158" s="81">
        <f t="shared" si="31"/>
        <v>2831.65</v>
      </c>
      <c r="S158" s="81">
        <f t="shared" si="15"/>
        <v>6116</v>
      </c>
      <c r="T158" s="81">
        <f t="shared" si="16"/>
        <v>37168.35</v>
      </c>
      <c r="U158" s="78"/>
      <c r="V158" s="78"/>
    </row>
    <row r="159" spans="1:22" s="83" customFormat="1" ht="18.75" customHeight="1" x14ac:dyDescent="0.3">
      <c r="A159" s="78">
        <v>148</v>
      </c>
      <c r="B159" s="79" t="s">
        <v>906</v>
      </c>
      <c r="C159" s="79" t="s">
        <v>907</v>
      </c>
      <c r="D159" s="79" t="s">
        <v>29</v>
      </c>
      <c r="E159" s="79" t="s">
        <v>433</v>
      </c>
      <c r="F159" s="80" t="s">
        <v>905</v>
      </c>
      <c r="G159" s="85" t="s">
        <v>700</v>
      </c>
      <c r="H159" s="81">
        <v>40000</v>
      </c>
      <c r="I159" s="81">
        <v>442.65</v>
      </c>
      <c r="J159" s="81">
        <v>25</v>
      </c>
      <c r="K159" s="81">
        <f t="shared" si="17"/>
        <v>1148</v>
      </c>
      <c r="L159" s="81">
        <f t="shared" si="18"/>
        <v>2839.9999999999995</v>
      </c>
      <c r="M159" s="82">
        <f t="shared" si="20"/>
        <v>440.00000000000006</v>
      </c>
      <c r="N159" s="81">
        <f t="shared" si="21"/>
        <v>1216</v>
      </c>
      <c r="O159" s="81">
        <f t="shared" si="22"/>
        <v>2836</v>
      </c>
      <c r="P159" s="81">
        <v>0</v>
      </c>
      <c r="Q159" s="81">
        <f t="shared" si="19"/>
        <v>8480</v>
      </c>
      <c r="R159" s="81">
        <f t="shared" si="31"/>
        <v>2831.65</v>
      </c>
      <c r="S159" s="81">
        <f t="shared" si="15"/>
        <v>6116</v>
      </c>
      <c r="T159" s="81">
        <f t="shared" si="16"/>
        <v>37168.35</v>
      </c>
      <c r="U159" s="78"/>
      <c r="V159" s="78"/>
    </row>
    <row r="160" spans="1:22" s="83" customFormat="1" ht="18.75" customHeight="1" x14ac:dyDescent="0.3">
      <c r="A160" s="78">
        <v>149</v>
      </c>
      <c r="B160" s="79" t="s">
        <v>539</v>
      </c>
      <c r="C160" s="79" t="s">
        <v>540</v>
      </c>
      <c r="D160" s="79" t="s">
        <v>29</v>
      </c>
      <c r="E160" s="79" t="s">
        <v>147</v>
      </c>
      <c r="F160" s="80" t="s">
        <v>905</v>
      </c>
      <c r="G160" s="85" t="s">
        <v>700</v>
      </c>
      <c r="H160" s="81">
        <v>40000</v>
      </c>
      <c r="I160" s="81">
        <v>442.65</v>
      </c>
      <c r="J160" s="81">
        <v>25</v>
      </c>
      <c r="K160" s="81">
        <f t="shared" si="17"/>
        <v>1148</v>
      </c>
      <c r="L160" s="81">
        <f t="shared" si="18"/>
        <v>2839.9999999999995</v>
      </c>
      <c r="M160" s="82">
        <f t="shared" si="20"/>
        <v>440.00000000000006</v>
      </c>
      <c r="N160" s="81">
        <f t="shared" si="21"/>
        <v>1216</v>
      </c>
      <c r="O160" s="81">
        <f t="shared" si="22"/>
        <v>2836</v>
      </c>
      <c r="P160" s="81">
        <v>0</v>
      </c>
      <c r="Q160" s="81">
        <f t="shared" si="19"/>
        <v>8480</v>
      </c>
      <c r="R160" s="81">
        <f t="shared" si="31"/>
        <v>2831.65</v>
      </c>
      <c r="S160" s="81">
        <f t="shared" ref="S160:S231" si="32">+L160+M160+O160</f>
        <v>6116</v>
      </c>
      <c r="T160" s="81">
        <f t="shared" ref="T160:T231" si="33">+H160-R160</f>
        <v>37168.35</v>
      </c>
      <c r="U160" s="78"/>
      <c r="V160" s="78"/>
    </row>
    <row r="161" spans="1:22" s="83" customFormat="1" ht="18.75" customHeight="1" x14ac:dyDescent="0.3">
      <c r="A161" s="78">
        <v>150</v>
      </c>
      <c r="B161" s="79" t="s">
        <v>221</v>
      </c>
      <c r="C161" s="79" t="s">
        <v>222</v>
      </c>
      <c r="D161" s="79" t="s">
        <v>223</v>
      </c>
      <c r="E161" s="79" t="s">
        <v>224</v>
      </c>
      <c r="F161" s="80" t="s">
        <v>904</v>
      </c>
      <c r="G161" s="85" t="s">
        <v>699</v>
      </c>
      <c r="H161" s="81">
        <v>40000</v>
      </c>
      <c r="I161" s="81">
        <v>240.13</v>
      </c>
      <c r="J161" s="81">
        <v>25</v>
      </c>
      <c r="K161" s="81">
        <f t="shared" ref="K161:K232" si="34">+H161*2.87%</f>
        <v>1148</v>
      </c>
      <c r="L161" s="81">
        <f t="shared" ref="L161:L232" si="35">+H161*7.1%</f>
        <v>2839.9999999999995</v>
      </c>
      <c r="M161" s="82">
        <f t="shared" si="20"/>
        <v>440.00000000000006</v>
      </c>
      <c r="N161" s="81">
        <f t="shared" si="21"/>
        <v>1216</v>
      </c>
      <c r="O161" s="81">
        <f t="shared" si="22"/>
        <v>2836</v>
      </c>
      <c r="P161" s="81">
        <v>1350.12</v>
      </c>
      <c r="Q161" s="81">
        <f t="shared" ref="Q161:Q232" si="36">SUM(K161:P161)</f>
        <v>9830.119999999999</v>
      </c>
      <c r="R161" s="81">
        <f t="shared" si="31"/>
        <v>3979.25</v>
      </c>
      <c r="S161" s="81">
        <f t="shared" si="32"/>
        <v>6116</v>
      </c>
      <c r="T161" s="81">
        <f t="shared" si="33"/>
        <v>36020.75</v>
      </c>
      <c r="U161" s="78"/>
      <c r="V161" s="78"/>
    </row>
    <row r="162" spans="1:22" s="83" customFormat="1" ht="18.75" customHeight="1" x14ac:dyDescent="0.3">
      <c r="A162" s="78">
        <v>151</v>
      </c>
      <c r="B162" s="79" t="s">
        <v>475</v>
      </c>
      <c r="C162" s="79" t="s">
        <v>476</v>
      </c>
      <c r="D162" s="79" t="s">
        <v>75</v>
      </c>
      <c r="E162" s="85" t="s">
        <v>890</v>
      </c>
      <c r="F162" s="80" t="s">
        <v>905</v>
      </c>
      <c r="G162" s="85" t="s">
        <v>700</v>
      </c>
      <c r="H162" s="81">
        <v>40000</v>
      </c>
      <c r="I162" s="81">
        <v>442.65</v>
      </c>
      <c r="J162" s="81">
        <v>25</v>
      </c>
      <c r="K162" s="81">
        <f t="shared" si="34"/>
        <v>1148</v>
      </c>
      <c r="L162" s="81">
        <f t="shared" si="35"/>
        <v>2839.9999999999995</v>
      </c>
      <c r="M162" s="82">
        <f t="shared" si="20"/>
        <v>440.00000000000006</v>
      </c>
      <c r="N162" s="81">
        <f t="shared" si="21"/>
        <v>1216</v>
      </c>
      <c r="O162" s="81">
        <f t="shared" si="22"/>
        <v>2836</v>
      </c>
      <c r="P162" s="81">
        <v>0</v>
      </c>
      <c r="Q162" s="81">
        <f t="shared" si="36"/>
        <v>8480</v>
      </c>
      <c r="R162" s="81">
        <f t="shared" si="31"/>
        <v>2831.65</v>
      </c>
      <c r="S162" s="81">
        <f t="shared" si="32"/>
        <v>6116</v>
      </c>
      <c r="T162" s="81">
        <f t="shared" si="33"/>
        <v>37168.35</v>
      </c>
      <c r="U162" s="78"/>
      <c r="V162" s="78"/>
    </row>
    <row r="163" spans="1:22" s="83" customFormat="1" ht="18.75" customHeight="1" x14ac:dyDescent="0.3">
      <c r="A163" s="78">
        <v>152</v>
      </c>
      <c r="B163" s="79" t="s">
        <v>519</v>
      </c>
      <c r="C163" s="79" t="s">
        <v>520</v>
      </c>
      <c r="D163" s="79" t="s">
        <v>117</v>
      </c>
      <c r="E163" s="85" t="s">
        <v>705</v>
      </c>
      <c r="F163" s="80" t="s">
        <v>904</v>
      </c>
      <c r="G163" s="85" t="s">
        <v>700</v>
      </c>
      <c r="H163" s="81">
        <v>40000</v>
      </c>
      <c r="I163" s="81">
        <v>240.13</v>
      </c>
      <c r="J163" s="81">
        <v>25</v>
      </c>
      <c r="K163" s="81">
        <f t="shared" si="34"/>
        <v>1148</v>
      </c>
      <c r="L163" s="81">
        <f t="shared" si="35"/>
        <v>2839.9999999999995</v>
      </c>
      <c r="M163" s="82">
        <f t="shared" si="20"/>
        <v>440.00000000000006</v>
      </c>
      <c r="N163" s="81">
        <f t="shared" si="21"/>
        <v>1216</v>
      </c>
      <c r="O163" s="81">
        <f t="shared" si="22"/>
        <v>2836</v>
      </c>
      <c r="P163" s="81">
        <v>1350.12</v>
      </c>
      <c r="Q163" s="81">
        <f t="shared" si="36"/>
        <v>9830.119999999999</v>
      </c>
      <c r="R163" s="81">
        <f t="shared" si="31"/>
        <v>3979.25</v>
      </c>
      <c r="S163" s="81">
        <f t="shared" si="32"/>
        <v>6116</v>
      </c>
      <c r="T163" s="81">
        <f t="shared" si="33"/>
        <v>36020.75</v>
      </c>
      <c r="U163" s="78"/>
      <c r="V163" s="78"/>
    </row>
    <row r="164" spans="1:22" s="83" customFormat="1" ht="18.75" customHeight="1" x14ac:dyDescent="0.3">
      <c r="A164" s="78">
        <v>153</v>
      </c>
      <c r="B164" s="79" t="s">
        <v>442</v>
      </c>
      <c r="C164" s="79" t="s">
        <v>443</v>
      </c>
      <c r="D164" s="79" t="s">
        <v>379</v>
      </c>
      <c r="E164" s="85" t="s">
        <v>444</v>
      </c>
      <c r="F164" s="80" t="s">
        <v>905</v>
      </c>
      <c r="G164" s="85" t="s">
        <v>700</v>
      </c>
      <c r="H164" s="81">
        <v>39930</v>
      </c>
      <c r="I164" s="81">
        <v>432.77</v>
      </c>
      <c r="J164" s="81">
        <v>25</v>
      </c>
      <c r="K164" s="81">
        <f t="shared" si="34"/>
        <v>1145.991</v>
      </c>
      <c r="L164" s="81">
        <f t="shared" si="35"/>
        <v>2835.0299999999997</v>
      </c>
      <c r="M164" s="82">
        <f t="shared" ref="M164:M237" si="37">+H164*1.1%</f>
        <v>439.23</v>
      </c>
      <c r="N164" s="81">
        <f t="shared" si="21"/>
        <v>1213.8720000000001</v>
      </c>
      <c r="O164" s="81">
        <f t="shared" si="22"/>
        <v>2831.0370000000003</v>
      </c>
      <c r="P164" s="81">
        <v>0</v>
      </c>
      <c r="Q164" s="81">
        <f t="shared" si="36"/>
        <v>8465.16</v>
      </c>
      <c r="R164" s="81">
        <f t="shared" si="31"/>
        <v>2817.6329999999998</v>
      </c>
      <c r="S164" s="81">
        <f t="shared" si="32"/>
        <v>6105.2970000000005</v>
      </c>
      <c r="T164" s="81">
        <f t="shared" si="33"/>
        <v>37112.366999999998</v>
      </c>
      <c r="U164" s="78"/>
      <c r="V164" s="78"/>
    </row>
    <row r="165" spans="1:22" s="83" customFormat="1" ht="18.75" customHeight="1" x14ac:dyDescent="0.3">
      <c r="A165" s="78">
        <v>154</v>
      </c>
      <c r="B165" s="79" t="s">
        <v>239</v>
      </c>
      <c r="C165" s="79" t="s">
        <v>240</v>
      </c>
      <c r="D165" s="79" t="s">
        <v>32</v>
      </c>
      <c r="E165" s="79" t="s">
        <v>33</v>
      </c>
      <c r="F165" s="80" t="s">
        <v>905</v>
      </c>
      <c r="G165" s="85" t="s">
        <v>699</v>
      </c>
      <c r="H165" s="81">
        <v>39930</v>
      </c>
      <c r="I165" s="81">
        <v>230.25</v>
      </c>
      <c r="J165" s="81">
        <v>25</v>
      </c>
      <c r="K165" s="81">
        <f t="shared" si="34"/>
        <v>1145.991</v>
      </c>
      <c r="L165" s="81">
        <f t="shared" si="35"/>
        <v>2835.0299999999997</v>
      </c>
      <c r="M165" s="82">
        <f t="shared" si="37"/>
        <v>439.23</v>
      </c>
      <c r="N165" s="81">
        <f t="shared" si="21"/>
        <v>1213.8720000000001</v>
      </c>
      <c r="O165" s="81">
        <f t="shared" si="22"/>
        <v>2831.0370000000003</v>
      </c>
      <c r="P165" s="81">
        <v>1350.12</v>
      </c>
      <c r="Q165" s="81">
        <f t="shared" si="36"/>
        <v>9815.2799999999988</v>
      </c>
      <c r="R165" s="81">
        <f t="shared" si="31"/>
        <v>3965.2330000000002</v>
      </c>
      <c r="S165" s="81">
        <f t="shared" si="32"/>
        <v>6105.2970000000005</v>
      </c>
      <c r="T165" s="81">
        <f t="shared" si="33"/>
        <v>35964.767</v>
      </c>
      <c r="U165" s="78"/>
      <c r="V165" s="78"/>
    </row>
    <row r="166" spans="1:22" s="83" customFormat="1" ht="18.75" customHeight="1" x14ac:dyDescent="0.3">
      <c r="A166" s="78">
        <v>155</v>
      </c>
      <c r="B166" s="79" t="s">
        <v>244</v>
      </c>
      <c r="C166" s="79" t="s">
        <v>245</v>
      </c>
      <c r="D166" s="79" t="s">
        <v>36</v>
      </c>
      <c r="E166" s="79" t="s">
        <v>37</v>
      </c>
      <c r="F166" s="80" t="s">
        <v>905</v>
      </c>
      <c r="G166" s="85" t="s">
        <v>700</v>
      </c>
      <c r="H166" s="81">
        <v>39578.620000000003</v>
      </c>
      <c r="I166" s="81">
        <v>383.18</v>
      </c>
      <c r="J166" s="81">
        <v>25</v>
      </c>
      <c r="K166" s="81">
        <f t="shared" si="34"/>
        <v>1135.9063940000001</v>
      </c>
      <c r="L166" s="81">
        <f t="shared" si="35"/>
        <v>2810.0820199999998</v>
      </c>
      <c r="M166" s="82">
        <f t="shared" si="37"/>
        <v>435.36482000000007</v>
      </c>
      <c r="N166" s="81">
        <f t="shared" si="21"/>
        <v>1203.1900480000002</v>
      </c>
      <c r="O166" s="81">
        <f t="shared" si="22"/>
        <v>2806.1241580000005</v>
      </c>
      <c r="P166" s="81">
        <v>0</v>
      </c>
      <c r="Q166" s="81">
        <f t="shared" si="36"/>
        <v>8390.6674400000011</v>
      </c>
      <c r="R166" s="81">
        <f t="shared" si="31"/>
        <v>2747.2764420000003</v>
      </c>
      <c r="S166" s="81">
        <f t="shared" si="32"/>
        <v>6051.5709980000011</v>
      </c>
      <c r="T166" s="81">
        <f t="shared" si="33"/>
        <v>36831.343558</v>
      </c>
      <c r="U166" s="78"/>
      <c r="V166" s="78"/>
    </row>
    <row r="167" spans="1:22" s="83" customFormat="1" ht="18.75" customHeight="1" x14ac:dyDescent="0.3">
      <c r="A167" s="78">
        <v>156</v>
      </c>
      <c r="B167" s="79" t="s">
        <v>479</v>
      </c>
      <c r="C167" s="79" t="s">
        <v>480</v>
      </c>
      <c r="D167" s="79" t="s">
        <v>379</v>
      </c>
      <c r="E167" s="85" t="s">
        <v>444</v>
      </c>
      <c r="F167" s="80" t="s">
        <v>905</v>
      </c>
      <c r="G167" s="85" t="s">
        <v>700</v>
      </c>
      <c r="H167" s="81">
        <v>38812.5</v>
      </c>
      <c r="I167" s="81">
        <v>72.53</v>
      </c>
      <c r="J167" s="81">
        <v>25</v>
      </c>
      <c r="K167" s="81">
        <f t="shared" si="34"/>
        <v>1113.91875</v>
      </c>
      <c r="L167" s="81">
        <f t="shared" si="35"/>
        <v>2755.6874999999995</v>
      </c>
      <c r="M167" s="82">
        <f t="shared" si="37"/>
        <v>426.93750000000006</v>
      </c>
      <c r="N167" s="81">
        <f t="shared" ref="N167:N240" si="38">+H167*3.04%</f>
        <v>1179.9000000000001</v>
      </c>
      <c r="O167" s="81">
        <f t="shared" ref="O167:O240" si="39">+H167*7.09%</f>
        <v>2751.8062500000001</v>
      </c>
      <c r="P167" s="81">
        <v>1350.12</v>
      </c>
      <c r="Q167" s="81">
        <f t="shared" si="36"/>
        <v>9578.369999999999</v>
      </c>
      <c r="R167" s="81">
        <f t="shared" si="31"/>
        <v>3741.46875</v>
      </c>
      <c r="S167" s="81">
        <f t="shared" si="32"/>
        <v>5934.4312499999996</v>
      </c>
      <c r="T167" s="81">
        <f t="shared" si="33"/>
        <v>35071.03125</v>
      </c>
      <c r="U167" s="78"/>
      <c r="V167" s="78"/>
    </row>
    <row r="168" spans="1:22" s="104" customFormat="1" ht="37.5" customHeight="1" x14ac:dyDescent="0.3">
      <c r="A168" s="78">
        <v>157</v>
      </c>
      <c r="B168" s="99" t="s">
        <v>292</v>
      </c>
      <c r="C168" s="99" t="s">
        <v>293</v>
      </c>
      <c r="D168" s="100" t="s">
        <v>152</v>
      </c>
      <c r="E168" s="99" t="s">
        <v>33</v>
      </c>
      <c r="F168" s="101" t="s">
        <v>905</v>
      </c>
      <c r="G168" s="100" t="s">
        <v>700</v>
      </c>
      <c r="H168" s="102">
        <v>38572.379999999997</v>
      </c>
      <c r="I168" s="102">
        <v>241.16</v>
      </c>
      <c r="J168" s="102">
        <v>25</v>
      </c>
      <c r="K168" s="102">
        <f t="shared" si="34"/>
        <v>1107.027306</v>
      </c>
      <c r="L168" s="102">
        <f t="shared" si="35"/>
        <v>2738.6389799999997</v>
      </c>
      <c r="M168" s="103">
        <f t="shared" si="37"/>
        <v>424.29617999999999</v>
      </c>
      <c r="N168" s="102">
        <f t="shared" si="38"/>
        <v>1172.6003519999999</v>
      </c>
      <c r="O168" s="102">
        <f t="shared" si="39"/>
        <v>2734.7817420000001</v>
      </c>
      <c r="P168" s="102">
        <v>0</v>
      </c>
      <c r="Q168" s="102">
        <f t="shared" si="36"/>
        <v>8177.3445600000005</v>
      </c>
      <c r="R168" s="102">
        <f t="shared" si="31"/>
        <v>2545.7876579999997</v>
      </c>
      <c r="S168" s="102">
        <f t="shared" si="32"/>
        <v>5897.7169020000001</v>
      </c>
      <c r="T168" s="102">
        <f t="shared" si="33"/>
        <v>36026.592341999996</v>
      </c>
      <c r="U168" s="98"/>
      <c r="V168" s="98"/>
    </row>
    <row r="169" spans="1:22" s="83" customFormat="1" ht="18.75" customHeight="1" x14ac:dyDescent="0.3">
      <c r="A169" s="78">
        <v>158</v>
      </c>
      <c r="B169" s="79" t="s">
        <v>582</v>
      </c>
      <c r="C169" s="79" t="s">
        <v>581</v>
      </c>
      <c r="D169" s="79" t="s">
        <v>164</v>
      </c>
      <c r="E169" s="79" t="s">
        <v>41</v>
      </c>
      <c r="F169" s="80" t="s">
        <v>905</v>
      </c>
      <c r="G169" s="85" t="s">
        <v>700</v>
      </c>
      <c r="H169" s="81">
        <v>38500</v>
      </c>
      <c r="I169" s="81">
        <v>230.95</v>
      </c>
      <c r="J169" s="81">
        <v>25</v>
      </c>
      <c r="K169" s="81">
        <f t="shared" si="34"/>
        <v>1104.95</v>
      </c>
      <c r="L169" s="81">
        <f t="shared" si="35"/>
        <v>2733.4999999999995</v>
      </c>
      <c r="M169" s="82">
        <f t="shared" si="37"/>
        <v>423.50000000000006</v>
      </c>
      <c r="N169" s="81">
        <f t="shared" si="38"/>
        <v>1170.4000000000001</v>
      </c>
      <c r="O169" s="81">
        <f t="shared" si="39"/>
        <v>2729.65</v>
      </c>
      <c r="P169" s="81">
        <v>0</v>
      </c>
      <c r="Q169" s="81">
        <f t="shared" si="36"/>
        <v>8162</v>
      </c>
      <c r="R169" s="81">
        <f t="shared" si="31"/>
        <v>2531.3000000000002</v>
      </c>
      <c r="S169" s="81">
        <f t="shared" si="32"/>
        <v>5886.65</v>
      </c>
      <c r="T169" s="81">
        <f t="shared" si="33"/>
        <v>35968.699999999997</v>
      </c>
      <c r="U169" s="78"/>
      <c r="V169" s="78"/>
    </row>
    <row r="170" spans="1:22" s="83" customFormat="1" ht="18.75" customHeight="1" x14ac:dyDescent="0.3">
      <c r="A170" s="78">
        <v>159</v>
      </c>
      <c r="B170" s="79" t="s">
        <v>285</v>
      </c>
      <c r="C170" s="79" t="s">
        <v>286</v>
      </c>
      <c r="D170" s="79" t="s">
        <v>63</v>
      </c>
      <c r="E170" s="85" t="s">
        <v>149</v>
      </c>
      <c r="F170" s="80" t="s">
        <v>905</v>
      </c>
      <c r="G170" s="85" t="s">
        <v>699</v>
      </c>
      <c r="H170" s="81">
        <v>37570.5</v>
      </c>
      <c r="I170" s="81">
        <v>99.76</v>
      </c>
      <c r="J170" s="81">
        <v>25</v>
      </c>
      <c r="K170" s="81">
        <f t="shared" si="34"/>
        <v>1078.2733499999999</v>
      </c>
      <c r="L170" s="81">
        <f t="shared" si="35"/>
        <v>2667.5054999999998</v>
      </c>
      <c r="M170" s="82">
        <f t="shared" si="37"/>
        <v>413.27550000000002</v>
      </c>
      <c r="N170" s="81">
        <f t="shared" si="38"/>
        <v>1142.1432</v>
      </c>
      <c r="O170" s="81">
        <f t="shared" si="39"/>
        <v>2663.74845</v>
      </c>
      <c r="P170" s="81">
        <v>0</v>
      </c>
      <c r="Q170" s="81">
        <f t="shared" si="36"/>
        <v>7964.945999999999</v>
      </c>
      <c r="R170" s="81">
        <f t="shared" si="31"/>
        <v>2345.1765500000001</v>
      </c>
      <c r="S170" s="81">
        <f t="shared" si="32"/>
        <v>5744.52945</v>
      </c>
      <c r="T170" s="81">
        <f t="shared" si="33"/>
        <v>35225.323449999996</v>
      </c>
      <c r="U170" s="78"/>
      <c r="V170" s="78"/>
    </row>
    <row r="171" spans="1:22" s="83" customFormat="1" ht="18.75" customHeight="1" x14ac:dyDescent="0.3">
      <c r="A171" s="78">
        <v>160</v>
      </c>
      <c r="B171" s="79" t="s">
        <v>135</v>
      </c>
      <c r="C171" s="79" t="s">
        <v>790</v>
      </c>
      <c r="D171" s="79" t="s">
        <v>429</v>
      </c>
      <c r="E171" s="85" t="s">
        <v>403</v>
      </c>
      <c r="F171" s="80" t="s">
        <v>904</v>
      </c>
      <c r="G171" s="85" t="s">
        <v>700</v>
      </c>
      <c r="H171" s="81">
        <v>37500</v>
      </c>
      <c r="I171" s="81">
        <v>89.81</v>
      </c>
      <c r="J171" s="81">
        <v>25</v>
      </c>
      <c r="K171" s="81">
        <f t="shared" si="34"/>
        <v>1076.25</v>
      </c>
      <c r="L171" s="81">
        <f t="shared" si="35"/>
        <v>2662.4999999999995</v>
      </c>
      <c r="M171" s="82">
        <f t="shared" si="37"/>
        <v>412.50000000000006</v>
      </c>
      <c r="N171" s="81">
        <f t="shared" si="38"/>
        <v>1140</v>
      </c>
      <c r="O171" s="81">
        <f t="shared" si="39"/>
        <v>2658.75</v>
      </c>
      <c r="P171" s="81">
        <v>0</v>
      </c>
      <c r="Q171" s="81">
        <f t="shared" si="36"/>
        <v>7950</v>
      </c>
      <c r="R171" s="81">
        <f t="shared" si="31"/>
        <v>2331.06</v>
      </c>
      <c r="S171" s="81">
        <f t="shared" si="32"/>
        <v>5733.75</v>
      </c>
      <c r="T171" s="81">
        <f t="shared" si="33"/>
        <v>35168.94</v>
      </c>
      <c r="U171" s="78"/>
      <c r="V171" s="78"/>
    </row>
    <row r="172" spans="1:22" s="104" customFormat="1" ht="37.5" customHeight="1" x14ac:dyDescent="0.3">
      <c r="A172" s="78">
        <v>161</v>
      </c>
      <c r="B172" s="99" t="s">
        <v>190</v>
      </c>
      <c r="C172" s="99" t="s">
        <v>157</v>
      </c>
      <c r="D172" s="100" t="s">
        <v>44</v>
      </c>
      <c r="E172" s="99" t="s">
        <v>45</v>
      </c>
      <c r="F172" s="101" t="s">
        <v>904</v>
      </c>
      <c r="G172" s="100" t="s">
        <v>700</v>
      </c>
      <c r="H172" s="102">
        <v>37485.620000000003</v>
      </c>
      <c r="I172" s="102">
        <v>0</v>
      </c>
      <c r="J172" s="102">
        <v>25</v>
      </c>
      <c r="K172" s="102">
        <f t="shared" si="34"/>
        <v>1075.8372940000002</v>
      </c>
      <c r="L172" s="102">
        <f t="shared" si="35"/>
        <v>2661.4790199999998</v>
      </c>
      <c r="M172" s="103">
        <f t="shared" si="37"/>
        <v>412.3418200000001</v>
      </c>
      <c r="N172" s="102">
        <f t="shared" si="38"/>
        <v>1139.562848</v>
      </c>
      <c r="O172" s="102">
        <f t="shared" si="39"/>
        <v>2657.7304580000005</v>
      </c>
      <c r="P172" s="102">
        <v>2700.24</v>
      </c>
      <c r="Q172" s="102">
        <f t="shared" si="36"/>
        <v>10647.191439999999</v>
      </c>
      <c r="R172" s="102">
        <f t="shared" si="31"/>
        <v>4940.6401420000002</v>
      </c>
      <c r="S172" s="102">
        <f t="shared" si="32"/>
        <v>5731.5512980000003</v>
      </c>
      <c r="T172" s="102">
        <f t="shared" si="33"/>
        <v>32544.979858000002</v>
      </c>
      <c r="U172" s="98"/>
      <c r="V172" s="98"/>
    </row>
    <row r="173" spans="1:22" s="83" customFormat="1" ht="18.75" customHeight="1" x14ac:dyDescent="0.3">
      <c r="A173" s="78">
        <v>162</v>
      </c>
      <c r="B173" s="79" t="s">
        <v>543</v>
      </c>
      <c r="C173" s="79" t="s">
        <v>544</v>
      </c>
      <c r="D173" s="79" t="s">
        <v>29</v>
      </c>
      <c r="E173" s="79" t="s">
        <v>33</v>
      </c>
      <c r="F173" s="80" t="s">
        <v>905</v>
      </c>
      <c r="G173" s="85" t="s">
        <v>699</v>
      </c>
      <c r="H173" s="81">
        <v>36735.599999999999</v>
      </c>
      <c r="I173" s="81">
        <v>0</v>
      </c>
      <c r="J173" s="81">
        <v>25</v>
      </c>
      <c r="K173" s="81">
        <f t="shared" si="34"/>
        <v>1054.3117199999999</v>
      </c>
      <c r="L173" s="81">
        <f t="shared" si="35"/>
        <v>2608.2275999999997</v>
      </c>
      <c r="M173" s="82">
        <f t="shared" si="37"/>
        <v>404.09160000000003</v>
      </c>
      <c r="N173" s="81">
        <f t="shared" si="38"/>
        <v>1116.76224</v>
      </c>
      <c r="O173" s="81">
        <f t="shared" si="39"/>
        <v>2604.55404</v>
      </c>
      <c r="P173" s="81">
        <v>0</v>
      </c>
      <c r="Q173" s="81">
        <f t="shared" si="36"/>
        <v>7787.9471999999996</v>
      </c>
      <c r="R173" s="81">
        <f t="shared" si="31"/>
        <v>2196.0739599999997</v>
      </c>
      <c r="S173" s="81">
        <f t="shared" si="32"/>
        <v>5616.8732399999999</v>
      </c>
      <c r="T173" s="81">
        <f t="shared" si="33"/>
        <v>34539.526039999997</v>
      </c>
      <c r="U173" s="78"/>
      <c r="V173" s="78"/>
    </row>
    <row r="174" spans="1:22" s="83" customFormat="1" ht="18.75" customHeight="1" x14ac:dyDescent="0.3">
      <c r="A174" s="78">
        <v>163</v>
      </c>
      <c r="B174" s="79" t="s">
        <v>761</v>
      </c>
      <c r="C174" s="79" t="s">
        <v>762</v>
      </c>
      <c r="D174" s="79" t="s">
        <v>223</v>
      </c>
      <c r="E174" s="79" t="s">
        <v>224</v>
      </c>
      <c r="F174" s="80" t="s">
        <v>904</v>
      </c>
      <c r="G174" s="85" t="s">
        <v>700</v>
      </c>
      <c r="H174" s="81">
        <v>36000</v>
      </c>
      <c r="I174" s="81">
        <v>0</v>
      </c>
      <c r="J174" s="81">
        <v>25</v>
      </c>
      <c r="K174" s="81">
        <f t="shared" si="34"/>
        <v>1033.2</v>
      </c>
      <c r="L174" s="81">
        <f t="shared" si="35"/>
        <v>2555.9999999999995</v>
      </c>
      <c r="M174" s="82">
        <f t="shared" si="37"/>
        <v>396.00000000000006</v>
      </c>
      <c r="N174" s="81">
        <f t="shared" si="38"/>
        <v>1094.4000000000001</v>
      </c>
      <c r="O174" s="81">
        <f t="shared" si="39"/>
        <v>2552.4</v>
      </c>
      <c r="P174" s="81">
        <v>0</v>
      </c>
      <c r="Q174" s="81">
        <f t="shared" si="36"/>
        <v>7632</v>
      </c>
      <c r="R174" s="81">
        <f t="shared" si="31"/>
        <v>2152.6000000000004</v>
      </c>
      <c r="S174" s="81">
        <f t="shared" si="32"/>
        <v>5504.4</v>
      </c>
      <c r="T174" s="81">
        <f t="shared" si="33"/>
        <v>33847.4</v>
      </c>
      <c r="U174" s="78"/>
      <c r="V174" s="78"/>
    </row>
    <row r="175" spans="1:22" s="83" customFormat="1" ht="18.75" customHeight="1" x14ac:dyDescent="0.3">
      <c r="A175" s="78">
        <v>164</v>
      </c>
      <c r="B175" s="79" t="s">
        <v>462</v>
      </c>
      <c r="C175" s="79" t="s">
        <v>463</v>
      </c>
      <c r="D175" s="79" t="s">
        <v>759</v>
      </c>
      <c r="E175" s="85" t="s">
        <v>231</v>
      </c>
      <c r="F175" s="80" t="s">
        <v>904</v>
      </c>
      <c r="G175" s="85" t="s">
        <v>700</v>
      </c>
      <c r="H175" s="81">
        <v>36000</v>
      </c>
      <c r="I175" s="81">
        <v>0</v>
      </c>
      <c r="J175" s="81">
        <v>25</v>
      </c>
      <c r="K175" s="81">
        <f t="shared" si="34"/>
        <v>1033.2</v>
      </c>
      <c r="L175" s="81">
        <f t="shared" si="35"/>
        <v>2555.9999999999995</v>
      </c>
      <c r="M175" s="82">
        <f t="shared" si="37"/>
        <v>396.00000000000006</v>
      </c>
      <c r="N175" s="81">
        <f t="shared" si="38"/>
        <v>1094.4000000000001</v>
      </c>
      <c r="O175" s="81">
        <f t="shared" si="39"/>
        <v>2552.4</v>
      </c>
      <c r="P175" s="81">
        <v>0</v>
      </c>
      <c r="Q175" s="81">
        <f t="shared" si="36"/>
        <v>7632</v>
      </c>
      <c r="R175" s="81">
        <f t="shared" si="31"/>
        <v>2152.6000000000004</v>
      </c>
      <c r="S175" s="81">
        <f t="shared" si="32"/>
        <v>5504.4</v>
      </c>
      <c r="T175" s="81">
        <f t="shared" si="33"/>
        <v>33847.4</v>
      </c>
      <c r="U175" s="78"/>
      <c r="V175" s="78"/>
    </row>
    <row r="176" spans="1:22" s="83" customFormat="1" ht="18.75" customHeight="1" x14ac:dyDescent="0.3">
      <c r="A176" s="78">
        <v>165</v>
      </c>
      <c r="B176" s="79" t="s">
        <v>30</v>
      </c>
      <c r="C176" s="79" t="s">
        <v>31</v>
      </c>
      <c r="D176" s="79" t="s">
        <v>32</v>
      </c>
      <c r="E176" s="79" t="s">
        <v>33</v>
      </c>
      <c r="F176" s="80" t="s">
        <v>905</v>
      </c>
      <c r="G176" s="85" t="s">
        <v>700</v>
      </c>
      <c r="H176" s="81">
        <v>35740.57</v>
      </c>
      <c r="I176" s="81">
        <v>0</v>
      </c>
      <c r="J176" s="81">
        <v>25</v>
      </c>
      <c r="K176" s="81">
        <f t="shared" si="34"/>
        <v>1025.754359</v>
      </c>
      <c r="L176" s="81">
        <f t="shared" si="35"/>
        <v>2537.5804699999999</v>
      </c>
      <c r="M176" s="82">
        <f t="shared" si="37"/>
        <v>393.14627000000002</v>
      </c>
      <c r="N176" s="81">
        <f t="shared" si="38"/>
        <v>1086.513328</v>
      </c>
      <c r="O176" s="81">
        <f t="shared" si="39"/>
        <v>2534.0064130000001</v>
      </c>
      <c r="P176" s="81">
        <v>0</v>
      </c>
      <c r="Q176" s="81">
        <f t="shared" si="36"/>
        <v>7577.0008399999997</v>
      </c>
      <c r="R176" s="81">
        <f t="shared" si="31"/>
        <v>2137.267687</v>
      </c>
      <c r="S176" s="81">
        <f t="shared" si="32"/>
        <v>5464.7331530000001</v>
      </c>
      <c r="T176" s="81">
        <f t="shared" si="33"/>
        <v>33603.302313</v>
      </c>
      <c r="U176" s="78"/>
      <c r="V176" s="78"/>
    </row>
    <row r="177" spans="1:22" s="83" customFormat="1" ht="18.75" customHeight="1" x14ac:dyDescent="0.3">
      <c r="A177" s="78">
        <v>166</v>
      </c>
      <c r="B177" s="79" t="s">
        <v>170</v>
      </c>
      <c r="C177" s="79" t="s">
        <v>171</v>
      </c>
      <c r="D177" s="79" t="s">
        <v>111</v>
      </c>
      <c r="E177" s="79" t="s">
        <v>41</v>
      </c>
      <c r="F177" s="80" t="s">
        <v>905</v>
      </c>
      <c r="G177" s="85" t="s">
        <v>699</v>
      </c>
      <c r="H177" s="81">
        <v>35573</v>
      </c>
      <c r="I177" s="81">
        <v>0</v>
      </c>
      <c r="J177" s="81">
        <v>25</v>
      </c>
      <c r="K177" s="81">
        <f t="shared" si="34"/>
        <v>1020.9451</v>
      </c>
      <c r="L177" s="81">
        <f t="shared" si="35"/>
        <v>2525.683</v>
      </c>
      <c r="M177" s="82">
        <f t="shared" si="37"/>
        <v>391.30300000000005</v>
      </c>
      <c r="N177" s="81">
        <f t="shared" si="38"/>
        <v>1081.4192</v>
      </c>
      <c r="O177" s="81">
        <f t="shared" si="39"/>
        <v>2522.1257000000001</v>
      </c>
      <c r="P177" s="81">
        <v>0</v>
      </c>
      <c r="Q177" s="81">
        <f t="shared" si="36"/>
        <v>7541.4760000000006</v>
      </c>
      <c r="R177" s="81">
        <f t="shared" si="31"/>
        <v>2127.3643000000002</v>
      </c>
      <c r="S177" s="81">
        <f t="shared" si="32"/>
        <v>5439.1116999999995</v>
      </c>
      <c r="T177" s="81">
        <f t="shared" si="33"/>
        <v>33445.635699999999</v>
      </c>
      <c r="U177" s="78"/>
      <c r="V177" s="78"/>
    </row>
    <row r="178" spans="1:22" s="104" customFormat="1" ht="37.5" customHeight="1" x14ac:dyDescent="0.3">
      <c r="A178" s="78">
        <v>167</v>
      </c>
      <c r="B178" s="99" t="s">
        <v>69</v>
      </c>
      <c r="C178" s="99" t="s">
        <v>70</v>
      </c>
      <c r="D178" s="100" t="s">
        <v>67</v>
      </c>
      <c r="E178" s="100" t="s">
        <v>71</v>
      </c>
      <c r="F178" s="101" t="s">
        <v>904</v>
      </c>
      <c r="G178" s="100" t="s">
        <v>700</v>
      </c>
      <c r="H178" s="102">
        <v>35138.400000000001</v>
      </c>
      <c r="I178" s="102">
        <v>0</v>
      </c>
      <c r="J178" s="102">
        <v>25</v>
      </c>
      <c r="K178" s="102">
        <f t="shared" si="34"/>
        <v>1008.47208</v>
      </c>
      <c r="L178" s="102">
        <f t="shared" si="35"/>
        <v>2494.8263999999999</v>
      </c>
      <c r="M178" s="103">
        <f t="shared" si="37"/>
        <v>386.52240000000006</v>
      </c>
      <c r="N178" s="102">
        <f t="shared" si="38"/>
        <v>1068.2073600000001</v>
      </c>
      <c r="O178" s="102">
        <f t="shared" si="39"/>
        <v>2491.3125600000003</v>
      </c>
      <c r="P178" s="102">
        <v>1350.12</v>
      </c>
      <c r="Q178" s="102">
        <f t="shared" si="36"/>
        <v>8799.4608000000007</v>
      </c>
      <c r="R178" s="102">
        <f t="shared" si="31"/>
        <v>3451.7994399999998</v>
      </c>
      <c r="S178" s="102">
        <f t="shared" si="32"/>
        <v>5372.6613600000001</v>
      </c>
      <c r="T178" s="102">
        <f t="shared" si="33"/>
        <v>31686.600560000003</v>
      </c>
      <c r="U178" s="98"/>
      <c r="V178" s="98"/>
    </row>
    <row r="179" spans="1:22" s="83" customFormat="1" ht="18.75" customHeight="1" x14ac:dyDescent="0.3">
      <c r="A179" s="78">
        <v>168</v>
      </c>
      <c r="B179" s="79" t="s">
        <v>91</v>
      </c>
      <c r="C179" s="79" t="s">
        <v>92</v>
      </c>
      <c r="D179" s="79" t="s">
        <v>29</v>
      </c>
      <c r="E179" s="79" t="s">
        <v>41</v>
      </c>
      <c r="F179" s="80" t="s">
        <v>905</v>
      </c>
      <c r="G179" s="85" t="s">
        <v>699</v>
      </c>
      <c r="H179" s="81">
        <v>35138.400000000001</v>
      </c>
      <c r="I179" s="81">
        <v>0</v>
      </c>
      <c r="J179" s="81">
        <v>25</v>
      </c>
      <c r="K179" s="81">
        <f t="shared" si="34"/>
        <v>1008.47208</v>
      </c>
      <c r="L179" s="81">
        <f t="shared" si="35"/>
        <v>2494.8263999999999</v>
      </c>
      <c r="M179" s="82">
        <f t="shared" si="37"/>
        <v>386.52240000000006</v>
      </c>
      <c r="N179" s="81">
        <f t="shared" si="38"/>
        <v>1068.2073600000001</v>
      </c>
      <c r="O179" s="81">
        <f t="shared" si="39"/>
        <v>2491.3125600000003</v>
      </c>
      <c r="P179" s="81">
        <v>0</v>
      </c>
      <c r="Q179" s="81">
        <f t="shared" si="36"/>
        <v>7449.3408000000009</v>
      </c>
      <c r="R179" s="81">
        <f t="shared" si="31"/>
        <v>2101.6794399999999</v>
      </c>
      <c r="S179" s="81">
        <f t="shared" si="32"/>
        <v>5372.6613600000001</v>
      </c>
      <c r="T179" s="81">
        <f t="shared" si="33"/>
        <v>33036.720560000002</v>
      </c>
      <c r="U179" s="78"/>
      <c r="V179" s="78"/>
    </row>
    <row r="180" spans="1:22" s="83" customFormat="1" ht="18.75" customHeight="1" x14ac:dyDescent="0.3">
      <c r="A180" s="78">
        <v>169</v>
      </c>
      <c r="B180" s="79" t="s">
        <v>227</v>
      </c>
      <c r="C180" s="79" t="s">
        <v>228</v>
      </c>
      <c r="D180" s="79" t="s">
        <v>32</v>
      </c>
      <c r="E180" s="79" t="s">
        <v>33</v>
      </c>
      <c r="F180" s="80" t="s">
        <v>905</v>
      </c>
      <c r="G180" s="85" t="s">
        <v>699</v>
      </c>
      <c r="H180" s="81">
        <v>35090</v>
      </c>
      <c r="I180" s="81">
        <v>0</v>
      </c>
      <c r="J180" s="81">
        <v>25</v>
      </c>
      <c r="K180" s="81">
        <f t="shared" si="34"/>
        <v>1007.083</v>
      </c>
      <c r="L180" s="81">
        <f t="shared" si="35"/>
        <v>2491.39</v>
      </c>
      <c r="M180" s="82">
        <f t="shared" si="37"/>
        <v>385.99000000000007</v>
      </c>
      <c r="N180" s="81">
        <f t="shared" si="38"/>
        <v>1066.7360000000001</v>
      </c>
      <c r="O180" s="81">
        <f t="shared" si="39"/>
        <v>2487.8810000000003</v>
      </c>
      <c r="P180" s="81">
        <v>0</v>
      </c>
      <c r="Q180" s="81">
        <f t="shared" si="36"/>
        <v>7439.0800000000008</v>
      </c>
      <c r="R180" s="81">
        <f t="shared" si="31"/>
        <v>2098.8190000000004</v>
      </c>
      <c r="S180" s="81">
        <f t="shared" si="32"/>
        <v>5365.2610000000004</v>
      </c>
      <c r="T180" s="81">
        <f t="shared" si="33"/>
        <v>32991.180999999997</v>
      </c>
      <c r="U180" s="78"/>
      <c r="V180" s="78"/>
    </row>
    <row r="181" spans="1:22" s="83" customFormat="1" ht="18.75" customHeight="1" x14ac:dyDescent="0.3">
      <c r="A181" s="78">
        <v>170</v>
      </c>
      <c r="B181" s="79" t="s">
        <v>210</v>
      </c>
      <c r="C181" s="79" t="s">
        <v>211</v>
      </c>
      <c r="D181" s="79" t="s">
        <v>32</v>
      </c>
      <c r="E181" s="79" t="s">
        <v>33</v>
      </c>
      <c r="F181" s="80" t="s">
        <v>904</v>
      </c>
      <c r="G181" s="85" t="s">
        <v>699</v>
      </c>
      <c r="H181" s="81">
        <v>35090</v>
      </c>
      <c r="I181" s="81">
        <v>0</v>
      </c>
      <c r="J181" s="81">
        <v>25</v>
      </c>
      <c r="K181" s="81">
        <f t="shared" si="34"/>
        <v>1007.083</v>
      </c>
      <c r="L181" s="81">
        <f t="shared" si="35"/>
        <v>2491.39</v>
      </c>
      <c r="M181" s="82">
        <f t="shared" si="37"/>
        <v>385.99000000000007</v>
      </c>
      <c r="N181" s="81">
        <f t="shared" si="38"/>
        <v>1066.7360000000001</v>
      </c>
      <c r="O181" s="81">
        <f t="shared" si="39"/>
        <v>2487.8810000000003</v>
      </c>
      <c r="P181" s="81">
        <v>0</v>
      </c>
      <c r="Q181" s="81">
        <f t="shared" si="36"/>
        <v>7439.0800000000008</v>
      </c>
      <c r="R181" s="81">
        <f t="shared" si="31"/>
        <v>2098.8190000000004</v>
      </c>
      <c r="S181" s="81">
        <f t="shared" si="32"/>
        <v>5365.2610000000004</v>
      </c>
      <c r="T181" s="81">
        <f t="shared" si="33"/>
        <v>32991.180999999997</v>
      </c>
      <c r="U181" s="78"/>
      <c r="V181" s="78"/>
    </row>
    <row r="182" spans="1:22" s="83" customFormat="1" ht="18.75" customHeight="1" x14ac:dyDescent="0.3">
      <c r="A182" s="78">
        <v>171</v>
      </c>
      <c r="B182" s="79" t="s">
        <v>812</v>
      </c>
      <c r="C182" s="79" t="s">
        <v>813</v>
      </c>
      <c r="D182" s="79" t="s">
        <v>63</v>
      </c>
      <c r="E182" s="79" t="s">
        <v>433</v>
      </c>
      <c r="F182" s="80" t="s">
        <v>905</v>
      </c>
      <c r="G182" s="85" t="s">
        <v>700</v>
      </c>
      <c r="H182" s="81">
        <v>35000</v>
      </c>
      <c r="I182" s="81">
        <v>0</v>
      </c>
      <c r="J182" s="81">
        <v>25</v>
      </c>
      <c r="K182" s="81">
        <f t="shared" si="34"/>
        <v>1004.5</v>
      </c>
      <c r="L182" s="81">
        <f t="shared" si="35"/>
        <v>2485</v>
      </c>
      <c r="M182" s="82">
        <f t="shared" si="37"/>
        <v>385.00000000000006</v>
      </c>
      <c r="N182" s="81">
        <f t="shared" si="38"/>
        <v>1064</v>
      </c>
      <c r="O182" s="81">
        <f t="shared" si="39"/>
        <v>2481.5</v>
      </c>
      <c r="P182" s="81">
        <v>1350.12</v>
      </c>
      <c r="Q182" s="81">
        <f t="shared" si="36"/>
        <v>8770.119999999999</v>
      </c>
      <c r="R182" s="81">
        <f t="shared" si="31"/>
        <v>3443.62</v>
      </c>
      <c r="S182" s="81">
        <f t="shared" si="32"/>
        <v>5351.5</v>
      </c>
      <c r="T182" s="81">
        <f t="shared" si="33"/>
        <v>31556.38</v>
      </c>
      <c r="U182" s="78"/>
      <c r="V182" s="78"/>
    </row>
    <row r="183" spans="1:22" s="83" customFormat="1" ht="18.75" customHeight="1" x14ac:dyDescent="0.3">
      <c r="A183" s="78">
        <v>172</v>
      </c>
      <c r="B183" s="79" t="s">
        <v>836</v>
      </c>
      <c r="C183" s="79" t="s">
        <v>837</v>
      </c>
      <c r="D183" s="79" t="s">
        <v>29</v>
      </c>
      <c r="E183" s="79" t="s">
        <v>433</v>
      </c>
      <c r="F183" s="80" t="s">
        <v>905</v>
      </c>
      <c r="G183" s="85" t="s">
        <v>700</v>
      </c>
      <c r="H183" s="81">
        <v>35000</v>
      </c>
      <c r="I183" s="81">
        <v>0</v>
      </c>
      <c r="J183" s="81">
        <v>25</v>
      </c>
      <c r="K183" s="81">
        <f t="shared" si="34"/>
        <v>1004.5</v>
      </c>
      <c r="L183" s="81">
        <f t="shared" si="35"/>
        <v>2485</v>
      </c>
      <c r="M183" s="82">
        <f t="shared" si="37"/>
        <v>385.00000000000006</v>
      </c>
      <c r="N183" s="81">
        <f t="shared" si="38"/>
        <v>1064</v>
      </c>
      <c r="O183" s="81">
        <f t="shared" si="39"/>
        <v>2481.5</v>
      </c>
      <c r="P183" s="81">
        <v>0</v>
      </c>
      <c r="Q183" s="81">
        <f t="shared" si="36"/>
        <v>7420</v>
      </c>
      <c r="R183" s="81">
        <f t="shared" si="31"/>
        <v>2093.5</v>
      </c>
      <c r="S183" s="81">
        <f t="shared" si="32"/>
        <v>5351.5</v>
      </c>
      <c r="T183" s="81">
        <f t="shared" si="33"/>
        <v>32906.5</v>
      </c>
      <c r="U183" s="78"/>
      <c r="V183" s="78"/>
    </row>
    <row r="184" spans="1:22" s="83" customFormat="1" ht="18.75" customHeight="1" x14ac:dyDescent="0.3">
      <c r="A184" s="78">
        <v>173</v>
      </c>
      <c r="B184" s="79" t="s">
        <v>1068</v>
      </c>
      <c r="C184" s="79" t="s">
        <v>1069</v>
      </c>
      <c r="D184" s="79" t="s">
        <v>253</v>
      </c>
      <c r="E184" s="79" t="s">
        <v>1070</v>
      </c>
      <c r="F184" s="80" t="s">
        <v>905</v>
      </c>
      <c r="G184" s="85" t="s">
        <v>700</v>
      </c>
      <c r="H184" s="81">
        <v>35000</v>
      </c>
      <c r="I184" s="81">
        <v>0</v>
      </c>
      <c r="J184" s="81">
        <v>25</v>
      </c>
      <c r="K184" s="81">
        <f t="shared" si="34"/>
        <v>1004.5</v>
      </c>
      <c r="L184" s="81">
        <f t="shared" si="35"/>
        <v>2485</v>
      </c>
      <c r="M184" s="82">
        <f t="shared" si="37"/>
        <v>385.00000000000006</v>
      </c>
      <c r="N184" s="81">
        <f t="shared" si="38"/>
        <v>1064</v>
      </c>
      <c r="O184" s="81">
        <f t="shared" si="39"/>
        <v>2481.5</v>
      </c>
      <c r="P184" s="81">
        <v>1350.12</v>
      </c>
      <c r="Q184" s="81">
        <f t="shared" si="36"/>
        <v>8770.119999999999</v>
      </c>
      <c r="R184" s="81">
        <f t="shared" si="31"/>
        <v>3443.62</v>
      </c>
      <c r="S184" s="81">
        <f t="shared" si="32"/>
        <v>5351.5</v>
      </c>
      <c r="T184" s="81">
        <f t="shared" si="33"/>
        <v>31556.38</v>
      </c>
      <c r="U184" s="78"/>
      <c r="V184" s="78"/>
    </row>
    <row r="185" spans="1:22" s="83" customFormat="1" ht="18.75" customHeight="1" x14ac:dyDescent="0.3">
      <c r="A185" s="78">
        <v>174</v>
      </c>
      <c r="B185" s="79" t="s">
        <v>976</v>
      </c>
      <c r="C185" s="79" t="s">
        <v>953</v>
      </c>
      <c r="D185" s="79" t="s">
        <v>954</v>
      </c>
      <c r="E185" s="79" t="s">
        <v>433</v>
      </c>
      <c r="F185" s="80" t="s">
        <v>905</v>
      </c>
      <c r="G185" s="85" t="s">
        <v>700</v>
      </c>
      <c r="H185" s="81">
        <v>35000</v>
      </c>
      <c r="I185" s="81">
        <v>0</v>
      </c>
      <c r="J185" s="81">
        <v>25</v>
      </c>
      <c r="K185" s="81">
        <f t="shared" si="34"/>
        <v>1004.5</v>
      </c>
      <c r="L185" s="81">
        <f t="shared" si="35"/>
        <v>2485</v>
      </c>
      <c r="M185" s="82">
        <f t="shared" si="37"/>
        <v>385.00000000000006</v>
      </c>
      <c r="N185" s="81">
        <f t="shared" si="38"/>
        <v>1064</v>
      </c>
      <c r="O185" s="81">
        <f t="shared" si="39"/>
        <v>2481.5</v>
      </c>
      <c r="P185" s="81">
        <v>0</v>
      </c>
      <c r="Q185" s="81">
        <f t="shared" si="36"/>
        <v>7420</v>
      </c>
      <c r="R185" s="81">
        <f t="shared" si="31"/>
        <v>2093.5</v>
      </c>
      <c r="S185" s="81">
        <f t="shared" si="32"/>
        <v>5351.5</v>
      </c>
      <c r="T185" s="81">
        <f t="shared" si="33"/>
        <v>32906.5</v>
      </c>
      <c r="U185" s="78"/>
      <c r="V185" s="78"/>
    </row>
    <row r="186" spans="1:22" s="83" customFormat="1" ht="18.75" customHeight="1" x14ac:dyDescent="0.3">
      <c r="A186" s="78">
        <v>175</v>
      </c>
      <c r="B186" s="79" t="s">
        <v>955</v>
      </c>
      <c r="C186" s="79" t="s">
        <v>956</v>
      </c>
      <c r="D186" s="79" t="s">
        <v>29</v>
      </c>
      <c r="E186" s="79" t="s">
        <v>433</v>
      </c>
      <c r="F186" s="80" t="s">
        <v>905</v>
      </c>
      <c r="G186" s="85" t="s">
        <v>700</v>
      </c>
      <c r="H186" s="81">
        <v>35000</v>
      </c>
      <c r="I186" s="81">
        <v>0</v>
      </c>
      <c r="J186" s="81">
        <v>25</v>
      </c>
      <c r="K186" s="81">
        <f t="shared" si="34"/>
        <v>1004.5</v>
      </c>
      <c r="L186" s="81">
        <f t="shared" si="35"/>
        <v>2485</v>
      </c>
      <c r="M186" s="82">
        <f t="shared" si="37"/>
        <v>385.00000000000006</v>
      </c>
      <c r="N186" s="81">
        <f t="shared" si="38"/>
        <v>1064</v>
      </c>
      <c r="O186" s="81">
        <f t="shared" si="39"/>
        <v>2481.5</v>
      </c>
      <c r="P186" s="81">
        <v>0</v>
      </c>
      <c r="Q186" s="81">
        <f t="shared" si="36"/>
        <v>7420</v>
      </c>
      <c r="R186" s="81">
        <f t="shared" si="31"/>
        <v>2093.5</v>
      </c>
      <c r="S186" s="81">
        <f t="shared" si="32"/>
        <v>5351.5</v>
      </c>
      <c r="T186" s="81">
        <f t="shared" si="33"/>
        <v>32906.5</v>
      </c>
      <c r="U186" s="78"/>
      <c r="V186" s="78"/>
    </row>
    <row r="187" spans="1:22" s="83" customFormat="1" ht="18.75" customHeight="1" x14ac:dyDescent="0.3">
      <c r="A187" s="78">
        <v>176</v>
      </c>
      <c r="B187" s="79" t="s">
        <v>957</v>
      </c>
      <c r="C187" s="79" t="s">
        <v>958</v>
      </c>
      <c r="D187" s="79" t="s">
        <v>29</v>
      </c>
      <c r="E187" s="79" t="s">
        <v>433</v>
      </c>
      <c r="F187" s="80" t="s">
        <v>905</v>
      </c>
      <c r="G187" s="85" t="s">
        <v>700</v>
      </c>
      <c r="H187" s="81">
        <v>35000</v>
      </c>
      <c r="I187" s="81">
        <v>0</v>
      </c>
      <c r="J187" s="81">
        <v>25</v>
      </c>
      <c r="K187" s="81">
        <f t="shared" si="34"/>
        <v>1004.5</v>
      </c>
      <c r="L187" s="81">
        <f t="shared" si="35"/>
        <v>2485</v>
      </c>
      <c r="M187" s="82">
        <f t="shared" si="37"/>
        <v>385.00000000000006</v>
      </c>
      <c r="N187" s="81">
        <f t="shared" si="38"/>
        <v>1064</v>
      </c>
      <c r="O187" s="81">
        <f t="shared" si="39"/>
        <v>2481.5</v>
      </c>
      <c r="P187" s="81">
        <v>0</v>
      </c>
      <c r="Q187" s="81">
        <f t="shared" si="36"/>
        <v>7420</v>
      </c>
      <c r="R187" s="81">
        <f t="shared" si="31"/>
        <v>2093.5</v>
      </c>
      <c r="S187" s="81">
        <f t="shared" si="32"/>
        <v>5351.5</v>
      </c>
      <c r="T187" s="81">
        <f t="shared" si="33"/>
        <v>32906.5</v>
      </c>
      <c r="U187" s="78"/>
      <c r="V187" s="78"/>
    </row>
    <row r="188" spans="1:22" s="83" customFormat="1" ht="18.75" customHeight="1" x14ac:dyDescent="0.3">
      <c r="A188" s="78">
        <v>177</v>
      </c>
      <c r="B188" s="79" t="s">
        <v>990</v>
      </c>
      <c r="C188" s="79" t="s">
        <v>991</v>
      </c>
      <c r="D188" s="79" t="s">
        <v>223</v>
      </c>
      <c r="E188" s="79" t="s">
        <v>433</v>
      </c>
      <c r="F188" s="80" t="s">
        <v>905</v>
      </c>
      <c r="G188" s="85" t="s">
        <v>700</v>
      </c>
      <c r="H188" s="81">
        <v>35000</v>
      </c>
      <c r="I188" s="81">
        <v>0</v>
      </c>
      <c r="J188" s="81">
        <v>25</v>
      </c>
      <c r="K188" s="81">
        <f t="shared" si="34"/>
        <v>1004.5</v>
      </c>
      <c r="L188" s="81">
        <f t="shared" si="35"/>
        <v>2485</v>
      </c>
      <c r="M188" s="82">
        <f t="shared" si="37"/>
        <v>385.00000000000006</v>
      </c>
      <c r="N188" s="81">
        <f t="shared" si="38"/>
        <v>1064</v>
      </c>
      <c r="O188" s="81">
        <f t="shared" si="39"/>
        <v>2481.5</v>
      </c>
      <c r="P188" s="81">
        <v>0</v>
      </c>
      <c r="Q188" s="81">
        <f t="shared" si="36"/>
        <v>7420</v>
      </c>
      <c r="R188" s="81">
        <f t="shared" si="31"/>
        <v>2093.5</v>
      </c>
      <c r="S188" s="81">
        <f t="shared" si="32"/>
        <v>5351.5</v>
      </c>
      <c r="T188" s="81">
        <f t="shared" si="33"/>
        <v>32906.5</v>
      </c>
      <c r="U188" s="78"/>
      <c r="V188" s="78"/>
    </row>
    <row r="189" spans="1:22" s="83" customFormat="1" ht="18.75" customHeight="1" x14ac:dyDescent="0.3">
      <c r="A189" s="78">
        <v>178</v>
      </c>
      <c r="B189" s="79" t="s">
        <v>814</v>
      </c>
      <c r="C189" s="79" t="s">
        <v>815</v>
      </c>
      <c r="D189" s="79" t="s">
        <v>111</v>
      </c>
      <c r="E189" s="79" t="s">
        <v>433</v>
      </c>
      <c r="F189" s="80" t="s">
        <v>905</v>
      </c>
      <c r="G189" s="85" t="s">
        <v>700</v>
      </c>
      <c r="H189" s="81">
        <v>35000</v>
      </c>
      <c r="I189" s="81">
        <v>0</v>
      </c>
      <c r="J189" s="81">
        <v>25</v>
      </c>
      <c r="K189" s="81">
        <f t="shared" si="34"/>
        <v>1004.5</v>
      </c>
      <c r="L189" s="81">
        <f t="shared" si="35"/>
        <v>2485</v>
      </c>
      <c r="M189" s="82">
        <f t="shared" si="37"/>
        <v>385.00000000000006</v>
      </c>
      <c r="N189" s="81">
        <f t="shared" si="38"/>
        <v>1064</v>
      </c>
      <c r="O189" s="81">
        <f t="shared" si="39"/>
        <v>2481.5</v>
      </c>
      <c r="P189" s="81">
        <v>0</v>
      </c>
      <c r="Q189" s="81">
        <f t="shared" si="36"/>
        <v>7420</v>
      </c>
      <c r="R189" s="81">
        <f t="shared" si="31"/>
        <v>2093.5</v>
      </c>
      <c r="S189" s="81">
        <f t="shared" si="32"/>
        <v>5351.5</v>
      </c>
      <c r="T189" s="81">
        <f t="shared" si="33"/>
        <v>32906.5</v>
      </c>
      <c r="U189" s="78"/>
      <c r="V189" s="78"/>
    </row>
    <row r="190" spans="1:22" s="83" customFormat="1" ht="18.75" customHeight="1" x14ac:dyDescent="0.3">
      <c r="A190" s="78">
        <v>179</v>
      </c>
      <c r="B190" s="79" t="s">
        <v>992</v>
      </c>
      <c r="C190" s="79" t="s">
        <v>993</v>
      </c>
      <c r="D190" s="79" t="s">
        <v>29</v>
      </c>
      <c r="E190" s="79" t="s">
        <v>433</v>
      </c>
      <c r="F190" s="80" t="s">
        <v>905</v>
      </c>
      <c r="G190" s="85" t="s">
        <v>700</v>
      </c>
      <c r="H190" s="81">
        <v>35000</v>
      </c>
      <c r="I190" s="81">
        <v>0</v>
      </c>
      <c r="J190" s="81">
        <v>25</v>
      </c>
      <c r="K190" s="81">
        <f t="shared" si="34"/>
        <v>1004.5</v>
      </c>
      <c r="L190" s="81">
        <f t="shared" si="35"/>
        <v>2485</v>
      </c>
      <c r="M190" s="82">
        <f t="shared" si="37"/>
        <v>385.00000000000006</v>
      </c>
      <c r="N190" s="81">
        <f t="shared" si="38"/>
        <v>1064</v>
      </c>
      <c r="O190" s="81">
        <f t="shared" si="39"/>
        <v>2481.5</v>
      </c>
      <c r="P190" s="81">
        <v>0</v>
      </c>
      <c r="Q190" s="81">
        <f t="shared" si="36"/>
        <v>7420</v>
      </c>
      <c r="R190" s="81">
        <f t="shared" si="31"/>
        <v>2093.5</v>
      </c>
      <c r="S190" s="81">
        <f t="shared" si="32"/>
        <v>5351.5</v>
      </c>
      <c r="T190" s="81">
        <f t="shared" si="33"/>
        <v>32906.5</v>
      </c>
      <c r="U190" s="78"/>
      <c r="V190" s="78"/>
    </row>
    <row r="191" spans="1:22" s="83" customFormat="1" ht="18.75" customHeight="1" x14ac:dyDescent="0.3">
      <c r="A191" s="78">
        <v>180</v>
      </c>
      <c r="B191" s="79" t="s">
        <v>267</v>
      </c>
      <c r="C191" s="79" t="s">
        <v>806</v>
      </c>
      <c r="D191" s="79" t="s">
        <v>63</v>
      </c>
      <c r="E191" s="79" t="s">
        <v>807</v>
      </c>
      <c r="F191" s="80" t="s">
        <v>905</v>
      </c>
      <c r="G191" s="85" t="s">
        <v>700</v>
      </c>
      <c r="H191" s="81">
        <v>35000</v>
      </c>
      <c r="I191" s="81">
        <v>0</v>
      </c>
      <c r="J191" s="81">
        <v>25</v>
      </c>
      <c r="K191" s="81">
        <f t="shared" si="34"/>
        <v>1004.5</v>
      </c>
      <c r="L191" s="81">
        <f t="shared" si="35"/>
        <v>2485</v>
      </c>
      <c r="M191" s="82">
        <f t="shared" si="37"/>
        <v>385.00000000000006</v>
      </c>
      <c r="N191" s="81">
        <f t="shared" si="38"/>
        <v>1064</v>
      </c>
      <c r="O191" s="81">
        <f t="shared" si="39"/>
        <v>2481.5</v>
      </c>
      <c r="P191" s="81">
        <v>0</v>
      </c>
      <c r="Q191" s="81">
        <f t="shared" si="36"/>
        <v>7420</v>
      </c>
      <c r="R191" s="81">
        <f t="shared" si="31"/>
        <v>2093.5</v>
      </c>
      <c r="S191" s="81">
        <f t="shared" si="32"/>
        <v>5351.5</v>
      </c>
      <c r="T191" s="81">
        <f t="shared" si="33"/>
        <v>32906.5</v>
      </c>
      <c r="U191" s="78"/>
      <c r="V191" s="78"/>
    </row>
    <row r="192" spans="1:22" s="83" customFormat="1" ht="18.75" customHeight="1" x14ac:dyDescent="0.3">
      <c r="A192" s="78">
        <v>181</v>
      </c>
      <c r="B192" s="79" t="s">
        <v>832</v>
      </c>
      <c r="C192" s="79" t="s">
        <v>833</v>
      </c>
      <c r="D192" s="79" t="s">
        <v>756</v>
      </c>
      <c r="E192" s="79" t="s">
        <v>433</v>
      </c>
      <c r="F192" s="80" t="s">
        <v>905</v>
      </c>
      <c r="G192" s="85" t="s">
        <v>700</v>
      </c>
      <c r="H192" s="81">
        <v>35000</v>
      </c>
      <c r="I192" s="81">
        <v>0</v>
      </c>
      <c r="J192" s="81">
        <v>25</v>
      </c>
      <c r="K192" s="81">
        <f t="shared" si="34"/>
        <v>1004.5</v>
      </c>
      <c r="L192" s="81">
        <f t="shared" si="35"/>
        <v>2485</v>
      </c>
      <c r="M192" s="82">
        <f t="shared" si="37"/>
        <v>385.00000000000006</v>
      </c>
      <c r="N192" s="81">
        <f t="shared" si="38"/>
        <v>1064</v>
      </c>
      <c r="O192" s="81">
        <f t="shared" si="39"/>
        <v>2481.5</v>
      </c>
      <c r="P192" s="81">
        <v>0</v>
      </c>
      <c r="Q192" s="81">
        <f t="shared" si="36"/>
        <v>7420</v>
      </c>
      <c r="R192" s="81">
        <f t="shared" si="31"/>
        <v>2093.5</v>
      </c>
      <c r="S192" s="81">
        <f t="shared" si="32"/>
        <v>5351.5</v>
      </c>
      <c r="T192" s="81">
        <f t="shared" si="33"/>
        <v>32906.5</v>
      </c>
      <c r="U192" s="78"/>
      <c r="V192" s="78"/>
    </row>
    <row r="193" spans="1:22" s="83" customFormat="1" ht="18.75" customHeight="1" x14ac:dyDescent="0.3">
      <c r="A193" s="78">
        <v>182</v>
      </c>
      <c r="B193" s="79" t="s">
        <v>851</v>
      </c>
      <c r="C193" s="79" t="s">
        <v>852</v>
      </c>
      <c r="D193" s="79" t="s">
        <v>902</v>
      </c>
      <c r="E193" s="79" t="s">
        <v>433</v>
      </c>
      <c r="F193" s="80" t="s">
        <v>904</v>
      </c>
      <c r="G193" s="85" t="s">
        <v>700</v>
      </c>
      <c r="H193" s="81">
        <v>35000</v>
      </c>
      <c r="I193" s="81">
        <v>0</v>
      </c>
      <c r="J193" s="81">
        <v>25</v>
      </c>
      <c r="K193" s="81">
        <f t="shared" si="34"/>
        <v>1004.5</v>
      </c>
      <c r="L193" s="81">
        <f t="shared" si="35"/>
        <v>2485</v>
      </c>
      <c r="M193" s="82">
        <f t="shared" si="37"/>
        <v>385.00000000000006</v>
      </c>
      <c r="N193" s="81">
        <f t="shared" si="38"/>
        <v>1064</v>
      </c>
      <c r="O193" s="81">
        <f t="shared" si="39"/>
        <v>2481.5</v>
      </c>
      <c r="P193" s="81">
        <v>1350.12</v>
      </c>
      <c r="Q193" s="81">
        <f t="shared" si="36"/>
        <v>8770.119999999999</v>
      </c>
      <c r="R193" s="81">
        <f t="shared" si="31"/>
        <v>3443.62</v>
      </c>
      <c r="S193" s="81">
        <f t="shared" si="32"/>
        <v>5351.5</v>
      </c>
      <c r="T193" s="81">
        <f t="shared" si="33"/>
        <v>31556.38</v>
      </c>
      <c r="U193" s="78"/>
      <c r="V193" s="78"/>
    </row>
    <row r="194" spans="1:22" s="83" customFormat="1" ht="18.75" customHeight="1" x14ac:dyDescent="0.3">
      <c r="A194" s="78">
        <v>183</v>
      </c>
      <c r="B194" s="79" t="s">
        <v>866</v>
      </c>
      <c r="C194" s="79" t="s">
        <v>867</v>
      </c>
      <c r="D194" s="79" t="s">
        <v>29</v>
      </c>
      <c r="E194" s="79" t="s">
        <v>433</v>
      </c>
      <c r="F194" s="80" t="s">
        <v>905</v>
      </c>
      <c r="G194" s="85" t="s">
        <v>700</v>
      </c>
      <c r="H194" s="81">
        <v>35000</v>
      </c>
      <c r="I194" s="81">
        <v>0</v>
      </c>
      <c r="J194" s="81">
        <v>25</v>
      </c>
      <c r="K194" s="81">
        <f t="shared" si="34"/>
        <v>1004.5</v>
      </c>
      <c r="L194" s="81">
        <f t="shared" si="35"/>
        <v>2485</v>
      </c>
      <c r="M194" s="82">
        <f t="shared" si="37"/>
        <v>385.00000000000006</v>
      </c>
      <c r="N194" s="81">
        <f t="shared" si="38"/>
        <v>1064</v>
      </c>
      <c r="O194" s="81">
        <f t="shared" si="39"/>
        <v>2481.5</v>
      </c>
      <c r="P194" s="81">
        <v>0</v>
      </c>
      <c r="Q194" s="81">
        <f t="shared" si="36"/>
        <v>7420</v>
      </c>
      <c r="R194" s="81">
        <f t="shared" si="31"/>
        <v>2093.5</v>
      </c>
      <c r="S194" s="81">
        <f t="shared" si="32"/>
        <v>5351.5</v>
      </c>
      <c r="T194" s="81">
        <f t="shared" si="33"/>
        <v>32906.5</v>
      </c>
      <c r="U194" s="78"/>
      <c r="V194" s="78"/>
    </row>
    <row r="195" spans="1:22" s="83" customFormat="1" ht="18.75" customHeight="1" x14ac:dyDescent="0.3">
      <c r="A195" s="78">
        <v>184</v>
      </c>
      <c r="B195" s="79" t="s">
        <v>862</v>
      </c>
      <c r="C195" s="79" t="s">
        <v>863</v>
      </c>
      <c r="D195" s="79" t="s">
        <v>364</v>
      </c>
      <c r="E195" s="79" t="s">
        <v>433</v>
      </c>
      <c r="F195" s="80" t="s">
        <v>905</v>
      </c>
      <c r="G195" s="85" t="s">
        <v>700</v>
      </c>
      <c r="H195" s="81">
        <v>35000</v>
      </c>
      <c r="I195" s="81">
        <v>0</v>
      </c>
      <c r="J195" s="81">
        <v>25</v>
      </c>
      <c r="K195" s="81">
        <f t="shared" si="34"/>
        <v>1004.5</v>
      </c>
      <c r="L195" s="81">
        <f t="shared" si="35"/>
        <v>2485</v>
      </c>
      <c r="M195" s="82">
        <f t="shared" si="37"/>
        <v>385.00000000000006</v>
      </c>
      <c r="N195" s="81">
        <f t="shared" si="38"/>
        <v>1064</v>
      </c>
      <c r="O195" s="81">
        <f t="shared" si="39"/>
        <v>2481.5</v>
      </c>
      <c r="P195" s="81">
        <v>0</v>
      </c>
      <c r="Q195" s="81">
        <f t="shared" si="36"/>
        <v>7420</v>
      </c>
      <c r="R195" s="81">
        <f t="shared" si="31"/>
        <v>2093.5</v>
      </c>
      <c r="S195" s="81">
        <f t="shared" si="32"/>
        <v>5351.5</v>
      </c>
      <c r="T195" s="81">
        <f t="shared" si="33"/>
        <v>32906.5</v>
      </c>
      <c r="U195" s="78"/>
      <c r="V195" s="78"/>
    </row>
    <row r="196" spans="1:22" s="83" customFormat="1" ht="18.75" customHeight="1" x14ac:dyDescent="0.3">
      <c r="A196" s="78">
        <v>185</v>
      </c>
      <c r="B196" s="79" t="s">
        <v>1016</v>
      </c>
      <c r="C196" s="79" t="s">
        <v>399</v>
      </c>
      <c r="D196" s="79" t="s">
        <v>379</v>
      </c>
      <c r="E196" s="79" t="s">
        <v>433</v>
      </c>
      <c r="F196" s="80" t="s">
        <v>905</v>
      </c>
      <c r="G196" s="85" t="s">
        <v>700</v>
      </c>
      <c r="H196" s="81">
        <v>35000</v>
      </c>
      <c r="I196" s="81">
        <v>0</v>
      </c>
      <c r="J196" s="81">
        <v>25</v>
      </c>
      <c r="K196" s="81">
        <f t="shared" si="34"/>
        <v>1004.5</v>
      </c>
      <c r="L196" s="81">
        <f t="shared" si="35"/>
        <v>2485</v>
      </c>
      <c r="M196" s="82">
        <f t="shared" si="37"/>
        <v>385.00000000000006</v>
      </c>
      <c r="N196" s="81">
        <f t="shared" si="38"/>
        <v>1064</v>
      </c>
      <c r="O196" s="81">
        <f t="shared" si="39"/>
        <v>2481.5</v>
      </c>
      <c r="P196" s="81">
        <v>0</v>
      </c>
      <c r="Q196" s="81">
        <f t="shared" si="36"/>
        <v>7420</v>
      </c>
      <c r="R196" s="81">
        <f t="shared" si="31"/>
        <v>2093.5</v>
      </c>
      <c r="S196" s="81">
        <f t="shared" si="32"/>
        <v>5351.5</v>
      </c>
      <c r="T196" s="81">
        <f t="shared" si="33"/>
        <v>32906.5</v>
      </c>
      <c r="U196" s="78"/>
      <c r="V196" s="78"/>
    </row>
    <row r="197" spans="1:22" s="83" customFormat="1" ht="18.75" customHeight="1" x14ac:dyDescent="0.3">
      <c r="A197" s="78">
        <v>186</v>
      </c>
      <c r="B197" s="79" t="s">
        <v>798</v>
      </c>
      <c r="C197" s="79" t="s">
        <v>799</v>
      </c>
      <c r="D197" s="79" t="s">
        <v>223</v>
      </c>
      <c r="E197" s="79" t="s">
        <v>433</v>
      </c>
      <c r="F197" s="80" t="s">
        <v>904</v>
      </c>
      <c r="G197" s="85" t="s">
        <v>700</v>
      </c>
      <c r="H197" s="81">
        <v>3500</v>
      </c>
      <c r="I197" s="81">
        <v>0</v>
      </c>
      <c r="J197" s="81">
        <v>25</v>
      </c>
      <c r="K197" s="81">
        <f t="shared" si="34"/>
        <v>100.45</v>
      </c>
      <c r="L197" s="81">
        <f t="shared" si="35"/>
        <v>248.49999999999997</v>
      </c>
      <c r="M197" s="82">
        <f t="shared" si="37"/>
        <v>38.500000000000007</v>
      </c>
      <c r="N197" s="81">
        <f t="shared" si="38"/>
        <v>106.4</v>
      </c>
      <c r="O197" s="81">
        <f t="shared" si="39"/>
        <v>248.15</v>
      </c>
      <c r="P197" s="81">
        <v>0</v>
      </c>
      <c r="Q197" s="81">
        <f t="shared" si="36"/>
        <v>742</v>
      </c>
      <c r="R197" s="81">
        <f t="shared" si="31"/>
        <v>231.85000000000002</v>
      </c>
      <c r="S197" s="81">
        <f t="shared" si="32"/>
        <v>535.15</v>
      </c>
      <c r="T197" s="81">
        <f t="shared" si="33"/>
        <v>3268.15</v>
      </c>
      <c r="U197" s="78"/>
      <c r="V197" s="78"/>
    </row>
    <row r="198" spans="1:22" s="83" customFormat="1" ht="18.75" customHeight="1" x14ac:dyDescent="0.3">
      <c r="A198" s="78">
        <v>187</v>
      </c>
      <c r="B198" s="79" t="s">
        <v>980</v>
      </c>
      <c r="C198" s="79" t="s">
        <v>981</v>
      </c>
      <c r="D198" s="79" t="s">
        <v>29</v>
      </c>
      <c r="E198" s="79" t="s">
        <v>433</v>
      </c>
      <c r="F198" s="80" t="s">
        <v>905</v>
      </c>
      <c r="G198" s="85" t="s">
        <v>700</v>
      </c>
      <c r="H198" s="81">
        <v>35000</v>
      </c>
      <c r="I198" s="81">
        <v>0</v>
      </c>
      <c r="J198" s="81">
        <v>25</v>
      </c>
      <c r="K198" s="81">
        <f t="shared" si="34"/>
        <v>1004.5</v>
      </c>
      <c r="L198" s="81">
        <f t="shared" si="35"/>
        <v>2485</v>
      </c>
      <c r="M198" s="82">
        <f t="shared" si="37"/>
        <v>385.00000000000006</v>
      </c>
      <c r="N198" s="81">
        <f t="shared" si="38"/>
        <v>1064</v>
      </c>
      <c r="O198" s="81">
        <f t="shared" si="39"/>
        <v>2481.5</v>
      </c>
      <c r="P198" s="81">
        <v>0</v>
      </c>
      <c r="Q198" s="81">
        <f t="shared" si="36"/>
        <v>7420</v>
      </c>
      <c r="R198" s="81">
        <f t="shared" si="31"/>
        <v>2093.5</v>
      </c>
      <c r="S198" s="81">
        <f t="shared" si="32"/>
        <v>5351.5</v>
      </c>
      <c r="T198" s="81">
        <f t="shared" si="33"/>
        <v>32906.5</v>
      </c>
      <c r="U198" s="78"/>
      <c r="V198" s="78"/>
    </row>
    <row r="199" spans="1:22" s="83" customFormat="1" ht="18.75" customHeight="1" x14ac:dyDescent="0.3">
      <c r="A199" s="78">
        <v>188</v>
      </c>
      <c r="B199" s="79" t="s">
        <v>996</v>
      </c>
      <c r="C199" s="79" t="s">
        <v>748</v>
      </c>
      <c r="D199" s="79" t="s">
        <v>756</v>
      </c>
      <c r="E199" s="79" t="s">
        <v>433</v>
      </c>
      <c r="F199" s="80" t="s">
        <v>904</v>
      </c>
      <c r="G199" s="85" t="s">
        <v>700</v>
      </c>
      <c r="H199" s="81">
        <v>35000</v>
      </c>
      <c r="I199" s="81">
        <v>0</v>
      </c>
      <c r="J199" s="81">
        <v>25</v>
      </c>
      <c r="K199" s="81">
        <f t="shared" si="34"/>
        <v>1004.5</v>
      </c>
      <c r="L199" s="81">
        <f t="shared" si="35"/>
        <v>2485</v>
      </c>
      <c r="M199" s="82">
        <f t="shared" si="37"/>
        <v>385.00000000000006</v>
      </c>
      <c r="N199" s="81">
        <f t="shared" si="38"/>
        <v>1064</v>
      </c>
      <c r="O199" s="81">
        <f t="shared" si="39"/>
        <v>2481.5</v>
      </c>
      <c r="P199" s="81">
        <v>0</v>
      </c>
      <c r="Q199" s="81">
        <f t="shared" si="36"/>
        <v>7420</v>
      </c>
      <c r="R199" s="81">
        <f t="shared" si="31"/>
        <v>2093.5</v>
      </c>
      <c r="S199" s="81">
        <f t="shared" si="32"/>
        <v>5351.5</v>
      </c>
      <c r="T199" s="81">
        <f t="shared" si="33"/>
        <v>32906.5</v>
      </c>
      <c r="U199" s="78"/>
      <c r="V199" s="78"/>
    </row>
    <row r="200" spans="1:22" s="83" customFormat="1" ht="18.75" customHeight="1" x14ac:dyDescent="0.3">
      <c r="A200" s="78">
        <v>189</v>
      </c>
      <c r="B200" s="79" t="s">
        <v>997</v>
      </c>
      <c r="C200" s="79" t="s">
        <v>998</v>
      </c>
      <c r="D200" s="79" t="s">
        <v>756</v>
      </c>
      <c r="E200" s="79" t="s">
        <v>433</v>
      </c>
      <c r="F200" s="80" t="s">
        <v>905</v>
      </c>
      <c r="G200" s="85" t="s">
        <v>700</v>
      </c>
      <c r="H200" s="81">
        <v>35000</v>
      </c>
      <c r="I200" s="81">
        <v>0</v>
      </c>
      <c r="J200" s="81">
        <v>25</v>
      </c>
      <c r="K200" s="81">
        <f t="shared" si="34"/>
        <v>1004.5</v>
      </c>
      <c r="L200" s="81">
        <f t="shared" si="35"/>
        <v>2485</v>
      </c>
      <c r="M200" s="82">
        <f t="shared" si="37"/>
        <v>385.00000000000006</v>
      </c>
      <c r="N200" s="81">
        <f t="shared" si="38"/>
        <v>1064</v>
      </c>
      <c r="O200" s="81">
        <f t="shared" si="39"/>
        <v>2481.5</v>
      </c>
      <c r="P200" s="81">
        <v>0</v>
      </c>
      <c r="Q200" s="81">
        <f t="shared" si="36"/>
        <v>7420</v>
      </c>
      <c r="R200" s="81">
        <f t="shared" si="31"/>
        <v>2093.5</v>
      </c>
      <c r="S200" s="81">
        <f t="shared" si="32"/>
        <v>5351.5</v>
      </c>
      <c r="T200" s="81">
        <f t="shared" si="33"/>
        <v>32906.5</v>
      </c>
      <c r="U200" s="78"/>
      <c r="V200" s="78"/>
    </row>
    <row r="201" spans="1:22" s="83" customFormat="1" ht="18.75" customHeight="1" x14ac:dyDescent="0.3">
      <c r="A201" s="78">
        <v>190</v>
      </c>
      <c r="B201" s="79" t="s">
        <v>908</v>
      </c>
      <c r="C201" s="79" t="s">
        <v>909</v>
      </c>
      <c r="D201" s="79" t="s">
        <v>29</v>
      </c>
      <c r="E201" s="79" t="s">
        <v>433</v>
      </c>
      <c r="F201" s="80" t="s">
        <v>905</v>
      </c>
      <c r="G201" s="85" t="s">
        <v>700</v>
      </c>
      <c r="H201" s="81">
        <v>35000</v>
      </c>
      <c r="I201" s="81">
        <v>0</v>
      </c>
      <c r="J201" s="81">
        <v>25</v>
      </c>
      <c r="K201" s="81">
        <f t="shared" si="34"/>
        <v>1004.5</v>
      </c>
      <c r="L201" s="81">
        <f t="shared" si="35"/>
        <v>2485</v>
      </c>
      <c r="M201" s="82">
        <f t="shared" si="37"/>
        <v>385.00000000000006</v>
      </c>
      <c r="N201" s="81">
        <f t="shared" si="38"/>
        <v>1064</v>
      </c>
      <c r="O201" s="81">
        <f t="shared" si="39"/>
        <v>2481.5</v>
      </c>
      <c r="P201" s="81">
        <v>0</v>
      </c>
      <c r="Q201" s="81">
        <f t="shared" si="36"/>
        <v>7420</v>
      </c>
      <c r="R201" s="81">
        <f t="shared" si="31"/>
        <v>2093.5</v>
      </c>
      <c r="S201" s="81">
        <f t="shared" si="32"/>
        <v>5351.5</v>
      </c>
      <c r="T201" s="81">
        <f t="shared" si="33"/>
        <v>32906.5</v>
      </c>
      <c r="U201" s="78"/>
      <c r="V201" s="78"/>
    </row>
    <row r="202" spans="1:22" s="83" customFormat="1" ht="18.75" customHeight="1" x14ac:dyDescent="0.3">
      <c r="A202" s="78">
        <v>191</v>
      </c>
      <c r="B202" s="79" t="s">
        <v>910</v>
      </c>
      <c r="C202" s="79" t="s">
        <v>746</v>
      </c>
      <c r="D202" s="79" t="s">
        <v>759</v>
      </c>
      <c r="E202" s="79" t="s">
        <v>433</v>
      </c>
      <c r="F202" s="80" t="s">
        <v>904</v>
      </c>
      <c r="G202" s="85" t="s">
        <v>700</v>
      </c>
      <c r="H202" s="81">
        <v>35000</v>
      </c>
      <c r="I202" s="81">
        <v>0</v>
      </c>
      <c r="J202" s="81">
        <v>25</v>
      </c>
      <c r="K202" s="81">
        <f t="shared" si="34"/>
        <v>1004.5</v>
      </c>
      <c r="L202" s="81">
        <f t="shared" si="35"/>
        <v>2485</v>
      </c>
      <c r="M202" s="82">
        <f t="shared" si="37"/>
        <v>385.00000000000006</v>
      </c>
      <c r="N202" s="81">
        <f t="shared" si="38"/>
        <v>1064</v>
      </c>
      <c r="O202" s="81">
        <f t="shared" si="39"/>
        <v>2481.5</v>
      </c>
      <c r="P202" s="81">
        <v>0</v>
      </c>
      <c r="Q202" s="81">
        <f t="shared" si="36"/>
        <v>7420</v>
      </c>
      <c r="R202" s="81">
        <f t="shared" si="31"/>
        <v>2093.5</v>
      </c>
      <c r="S202" s="81">
        <f t="shared" si="32"/>
        <v>5351.5</v>
      </c>
      <c r="T202" s="81">
        <f t="shared" si="33"/>
        <v>32906.5</v>
      </c>
      <c r="U202" s="78"/>
      <c r="V202" s="78"/>
    </row>
    <row r="203" spans="1:22" s="83" customFormat="1" ht="18.75" customHeight="1" x14ac:dyDescent="0.3">
      <c r="A203" s="78">
        <v>192</v>
      </c>
      <c r="B203" s="79" t="s">
        <v>865</v>
      </c>
      <c r="C203" s="79" t="s">
        <v>864</v>
      </c>
      <c r="D203" s="79" t="s">
        <v>29</v>
      </c>
      <c r="E203" s="79" t="s">
        <v>433</v>
      </c>
      <c r="F203" s="80" t="s">
        <v>905</v>
      </c>
      <c r="G203" s="85" t="s">
        <v>700</v>
      </c>
      <c r="H203" s="81">
        <v>35000</v>
      </c>
      <c r="I203" s="81">
        <v>0</v>
      </c>
      <c r="J203" s="81">
        <v>25</v>
      </c>
      <c r="K203" s="81">
        <f t="shared" si="34"/>
        <v>1004.5</v>
      </c>
      <c r="L203" s="81">
        <f t="shared" si="35"/>
        <v>2485</v>
      </c>
      <c r="M203" s="82">
        <f t="shared" si="37"/>
        <v>385.00000000000006</v>
      </c>
      <c r="N203" s="81">
        <f t="shared" si="38"/>
        <v>1064</v>
      </c>
      <c r="O203" s="81">
        <f t="shared" si="39"/>
        <v>2481.5</v>
      </c>
      <c r="P203" s="81">
        <v>0</v>
      </c>
      <c r="Q203" s="81">
        <f t="shared" si="36"/>
        <v>7420</v>
      </c>
      <c r="R203" s="81">
        <f t="shared" ref="R203:R269" si="40">+I203+J203+K203+N203+P203</f>
        <v>2093.5</v>
      </c>
      <c r="S203" s="81">
        <f t="shared" si="32"/>
        <v>5351.5</v>
      </c>
      <c r="T203" s="81">
        <f t="shared" si="33"/>
        <v>32906.5</v>
      </c>
      <c r="U203" s="78"/>
      <c r="V203" s="78"/>
    </row>
    <row r="204" spans="1:22" s="83" customFormat="1" ht="18.75" customHeight="1" x14ac:dyDescent="0.3">
      <c r="A204" s="78">
        <v>193</v>
      </c>
      <c r="B204" s="79" t="s">
        <v>854</v>
      </c>
      <c r="C204" s="79" t="s">
        <v>855</v>
      </c>
      <c r="D204" s="79" t="s">
        <v>52</v>
      </c>
      <c r="E204" s="79" t="s">
        <v>433</v>
      </c>
      <c r="F204" s="80" t="s">
        <v>904</v>
      </c>
      <c r="G204" s="85" t="s">
        <v>700</v>
      </c>
      <c r="H204" s="81">
        <v>35000</v>
      </c>
      <c r="I204" s="81">
        <v>0</v>
      </c>
      <c r="J204" s="81">
        <v>25</v>
      </c>
      <c r="K204" s="81">
        <f t="shared" si="34"/>
        <v>1004.5</v>
      </c>
      <c r="L204" s="81">
        <f t="shared" si="35"/>
        <v>2485</v>
      </c>
      <c r="M204" s="82">
        <f t="shared" si="37"/>
        <v>385.00000000000006</v>
      </c>
      <c r="N204" s="81">
        <f t="shared" si="38"/>
        <v>1064</v>
      </c>
      <c r="O204" s="81">
        <f t="shared" si="39"/>
        <v>2481.5</v>
      </c>
      <c r="P204" s="81">
        <v>0</v>
      </c>
      <c r="Q204" s="81">
        <f t="shared" si="36"/>
        <v>7420</v>
      </c>
      <c r="R204" s="81">
        <f t="shared" si="40"/>
        <v>2093.5</v>
      </c>
      <c r="S204" s="81">
        <f t="shared" si="32"/>
        <v>5351.5</v>
      </c>
      <c r="T204" s="81">
        <f t="shared" si="33"/>
        <v>32906.5</v>
      </c>
      <c r="U204" s="78"/>
      <c r="V204" s="78"/>
    </row>
    <row r="205" spans="1:22" s="83" customFormat="1" ht="18.75" customHeight="1" x14ac:dyDescent="0.3">
      <c r="A205" s="78">
        <v>194</v>
      </c>
      <c r="B205" s="79" t="s">
        <v>1018</v>
      </c>
      <c r="C205" s="79" t="s">
        <v>1019</v>
      </c>
      <c r="D205" s="79" t="s">
        <v>759</v>
      </c>
      <c r="E205" s="79" t="s">
        <v>433</v>
      </c>
      <c r="F205" s="80" t="s">
        <v>905</v>
      </c>
      <c r="G205" s="85" t="s">
        <v>700</v>
      </c>
      <c r="H205" s="81">
        <v>35000</v>
      </c>
      <c r="I205" s="81">
        <v>0</v>
      </c>
      <c r="J205" s="81">
        <v>25</v>
      </c>
      <c r="K205" s="81">
        <f t="shared" si="34"/>
        <v>1004.5</v>
      </c>
      <c r="L205" s="81">
        <f t="shared" si="35"/>
        <v>2485</v>
      </c>
      <c r="M205" s="82">
        <f t="shared" si="37"/>
        <v>385.00000000000006</v>
      </c>
      <c r="N205" s="81">
        <f t="shared" si="38"/>
        <v>1064</v>
      </c>
      <c r="O205" s="81">
        <f t="shared" si="39"/>
        <v>2481.5</v>
      </c>
      <c r="P205" s="81">
        <v>0</v>
      </c>
      <c r="Q205" s="81">
        <f t="shared" si="36"/>
        <v>7420</v>
      </c>
      <c r="R205" s="81">
        <f t="shared" si="40"/>
        <v>2093.5</v>
      </c>
      <c r="S205" s="81">
        <f t="shared" si="32"/>
        <v>5351.5</v>
      </c>
      <c r="T205" s="81">
        <f t="shared" si="33"/>
        <v>32906.5</v>
      </c>
      <c r="U205" s="78"/>
      <c r="V205" s="78"/>
    </row>
    <row r="206" spans="1:22" s="83" customFormat="1" ht="18.75" customHeight="1" x14ac:dyDescent="0.3">
      <c r="A206" s="78">
        <v>195</v>
      </c>
      <c r="B206" s="79" t="s">
        <v>133</v>
      </c>
      <c r="C206" s="79" t="s">
        <v>1020</v>
      </c>
      <c r="D206" s="79" t="s">
        <v>29</v>
      </c>
      <c r="E206" s="79" t="s">
        <v>433</v>
      </c>
      <c r="F206" s="80" t="s">
        <v>904</v>
      </c>
      <c r="G206" s="85" t="s">
        <v>700</v>
      </c>
      <c r="H206" s="81">
        <v>35000</v>
      </c>
      <c r="I206" s="81">
        <v>0</v>
      </c>
      <c r="J206" s="81">
        <v>25</v>
      </c>
      <c r="K206" s="81">
        <f t="shared" si="34"/>
        <v>1004.5</v>
      </c>
      <c r="L206" s="81">
        <f t="shared" si="35"/>
        <v>2485</v>
      </c>
      <c r="M206" s="82">
        <f t="shared" si="37"/>
        <v>385.00000000000006</v>
      </c>
      <c r="N206" s="81">
        <f t="shared" si="38"/>
        <v>1064</v>
      </c>
      <c r="O206" s="81">
        <f t="shared" si="39"/>
        <v>2481.5</v>
      </c>
      <c r="P206" s="81">
        <v>0</v>
      </c>
      <c r="Q206" s="81">
        <f t="shared" si="36"/>
        <v>7420</v>
      </c>
      <c r="R206" s="81">
        <f t="shared" si="40"/>
        <v>2093.5</v>
      </c>
      <c r="S206" s="81">
        <f t="shared" si="32"/>
        <v>5351.5</v>
      </c>
      <c r="T206" s="81">
        <f t="shared" si="33"/>
        <v>32906.5</v>
      </c>
      <c r="U206" s="78"/>
      <c r="V206" s="78"/>
    </row>
    <row r="207" spans="1:22" s="83" customFormat="1" ht="18.75" customHeight="1" x14ac:dyDescent="0.3">
      <c r="A207" s="78">
        <v>196</v>
      </c>
      <c r="B207" s="79" t="s">
        <v>898</v>
      </c>
      <c r="C207" s="79" t="s">
        <v>899</v>
      </c>
      <c r="D207" s="79" t="s">
        <v>756</v>
      </c>
      <c r="E207" s="79" t="s">
        <v>433</v>
      </c>
      <c r="F207" s="80" t="s">
        <v>905</v>
      </c>
      <c r="G207" s="85" t="s">
        <v>700</v>
      </c>
      <c r="H207" s="81">
        <v>35000</v>
      </c>
      <c r="I207" s="81">
        <v>0</v>
      </c>
      <c r="J207" s="81">
        <v>25</v>
      </c>
      <c r="K207" s="81">
        <f>+H207*2.87%</f>
        <v>1004.5</v>
      </c>
      <c r="L207" s="81">
        <f>+H207*7.1%</f>
        <v>2485</v>
      </c>
      <c r="M207" s="82">
        <f>+H207*1.1%</f>
        <v>385.00000000000006</v>
      </c>
      <c r="N207" s="81">
        <f>+H207*3.04%</f>
        <v>1064</v>
      </c>
      <c r="O207" s="81">
        <f>+H207*7.09%</f>
        <v>2481.5</v>
      </c>
      <c r="P207" s="81">
        <v>0</v>
      </c>
      <c r="Q207" s="81">
        <f>SUM(K207:P207)</f>
        <v>7420</v>
      </c>
      <c r="R207" s="81">
        <f t="shared" si="40"/>
        <v>2093.5</v>
      </c>
      <c r="S207" s="81">
        <f>+L207+M207+O207</f>
        <v>5351.5</v>
      </c>
      <c r="T207" s="81">
        <f>+H207-R207</f>
        <v>32906.5</v>
      </c>
      <c r="U207" s="78"/>
      <c r="V207" s="78"/>
    </row>
    <row r="208" spans="1:22" s="83" customFormat="1" ht="18.75" customHeight="1" x14ac:dyDescent="0.3">
      <c r="A208" s="78">
        <v>197</v>
      </c>
      <c r="B208" s="79" t="s">
        <v>804</v>
      </c>
      <c r="C208" s="79" t="s">
        <v>805</v>
      </c>
      <c r="D208" s="79" t="s">
        <v>253</v>
      </c>
      <c r="E208" s="79" t="s">
        <v>433</v>
      </c>
      <c r="F208" s="80" t="s">
        <v>905</v>
      </c>
      <c r="G208" s="85" t="s">
        <v>700</v>
      </c>
      <c r="H208" s="81">
        <v>35000</v>
      </c>
      <c r="I208" s="81">
        <v>0</v>
      </c>
      <c r="J208" s="81">
        <v>25</v>
      </c>
      <c r="K208" s="81">
        <f t="shared" si="34"/>
        <v>1004.5</v>
      </c>
      <c r="L208" s="81">
        <f t="shared" si="35"/>
        <v>2485</v>
      </c>
      <c r="M208" s="82">
        <f t="shared" si="37"/>
        <v>385.00000000000006</v>
      </c>
      <c r="N208" s="81">
        <f t="shared" si="38"/>
        <v>1064</v>
      </c>
      <c r="O208" s="81">
        <f t="shared" si="39"/>
        <v>2481.5</v>
      </c>
      <c r="P208" s="81">
        <v>1350.12</v>
      </c>
      <c r="Q208" s="81">
        <f t="shared" si="36"/>
        <v>8770.119999999999</v>
      </c>
      <c r="R208" s="81">
        <f t="shared" si="40"/>
        <v>3443.62</v>
      </c>
      <c r="S208" s="81">
        <f t="shared" si="32"/>
        <v>5351.5</v>
      </c>
      <c r="T208" s="81">
        <f t="shared" si="33"/>
        <v>31556.38</v>
      </c>
      <c r="U208" s="78"/>
      <c r="V208" s="78"/>
    </row>
    <row r="209" spans="1:22" s="83" customFormat="1" ht="18.75" customHeight="1" x14ac:dyDescent="0.3">
      <c r="A209" s="78">
        <v>198</v>
      </c>
      <c r="B209" s="79" t="s">
        <v>1048</v>
      </c>
      <c r="C209" s="79" t="s">
        <v>1049</v>
      </c>
      <c r="D209" s="79" t="s">
        <v>29</v>
      </c>
      <c r="E209" s="79" t="s">
        <v>433</v>
      </c>
      <c r="F209" s="80" t="s">
        <v>905</v>
      </c>
      <c r="G209" s="85" t="s">
        <v>700</v>
      </c>
      <c r="H209" s="81">
        <v>35000</v>
      </c>
      <c r="I209" s="81">
        <v>0</v>
      </c>
      <c r="J209" s="81">
        <v>25</v>
      </c>
      <c r="K209" s="81">
        <f t="shared" si="34"/>
        <v>1004.5</v>
      </c>
      <c r="L209" s="81">
        <f t="shared" si="35"/>
        <v>2485</v>
      </c>
      <c r="M209" s="82">
        <f t="shared" si="37"/>
        <v>385.00000000000006</v>
      </c>
      <c r="N209" s="81">
        <f t="shared" si="38"/>
        <v>1064</v>
      </c>
      <c r="O209" s="81">
        <f t="shared" si="39"/>
        <v>2481.5</v>
      </c>
      <c r="P209" s="81">
        <v>0</v>
      </c>
      <c r="Q209" s="81">
        <f t="shared" si="36"/>
        <v>7420</v>
      </c>
      <c r="R209" s="81">
        <f t="shared" si="40"/>
        <v>2093.5</v>
      </c>
      <c r="S209" s="81">
        <f t="shared" si="32"/>
        <v>5351.5</v>
      </c>
      <c r="T209" s="81">
        <f t="shared" si="33"/>
        <v>32906.5</v>
      </c>
      <c r="U209" s="78"/>
      <c r="V209" s="78"/>
    </row>
    <row r="210" spans="1:22" s="83" customFormat="1" ht="18.75" customHeight="1" x14ac:dyDescent="0.3">
      <c r="A210" s="78">
        <v>199</v>
      </c>
      <c r="B210" s="79" t="s">
        <v>1051</v>
      </c>
      <c r="C210" s="79" t="s">
        <v>758</v>
      </c>
      <c r="D210" s="79" t="s">
        <v>759</v>
      </c>
      <c r="E210" s="79" t="s">
        <v>433</v>
      </c>
      <c r="F210" s="80" t="s">
        <v>904</v>
      </c>
      <c r="G210" s="85" t="s">
        <v>700</v>
      </c>
      <c r="H210" s="81">
        <v>35000</v>
      </c>
      <c r="I210" s="81">
        <v>0</v>
      </c>
      <c r="J210" s="81">
        <v>25</v>
      </c>
      <c r="K210" s="81">
        <f t="shared" si="34"/>
        <v>1004.5</v>
      </c>
      <c r="L210" s="81">
        <f t="shared" si="35"/>
        <v>2485</v>
      </c>
      <c r="M210" s="82">
        <f t="shared" si="37"/>
        <v>385.00000000000006</v>
      </c>
      <c r="N210" s="81">
        <f t="shared" si="38"/>
        <v>1064</v>
      </c>
      <c r="O210" s="81">
        <f t="shared" si="39"/>
        <v>2481.5</v>
      </c>
      <c r="P210" s="81">
        <v>0</v>
      </c>
      <c r="Q210" s="81">
        <f t="shared" si="36"/>
        <v>7420</v>
      </c>
      <c r="R210" s="81">
        <f t="shared" si="40"/>
        <v>2093.5</v>
      </c>
      <c r="S210" s="81">
        <f t="shared" si="32"/>
        <v>5351.5</v>
      </c>
      <c r="T210" s="81">
        <f t="shared" si="33"/>
        <v>32906.5</v>
      </c>
      <c r="U210" s="78"/>
      <c r="V210" s="78"/>
    </row>
    <row r="211" spans="1:22" s="83" customFormat="1" ht="18.75" customHeight="1" x14ac:dyDescent="0.3">
      <c r="A211" s="78">
        <v>200</v>
      </c>
      <c r="B211" s="79" t="s">
        <v>1052</v>
      </c>
      <c r="C211" s="79" t="s">
        <v>1053</v>
      </c>
      <c r="D211" s="79" t="s">
        <v>1063</v>
      </c>
      <c r="E211" s="79" t="s">
        <v>433</v>
      </c>
      <c r="F211" s="80" t="s">
        <v>905</v>
      </c>
      <c r="G211" s="85" t="s">
        <v>700</v>
      </c>
      <c r="H211" s="81">
        <v>35000</v>
      </c>
      <c r="I211" s="81">
        <v>0</v>
      </c>
      <c r="J211" s="81">
        <v>25</v>
      </c>
      <c r="K211" s="81">
        <f t="shared" si="34"/>
        <v>1004.5</v>
      </c>
      <c r="L211" s="81">
        <f t="shared" si="35"/>
        <v>2485</v>
      </c>
      <c r="M211" s="82">
        <f t="shared" si="37"/>
        <v>385.00000000000006</v>
      </c>
      <c r="N211" s="81">
        <f t="shared" si="38"/>
        <v>1064</v>
      </c>
      <c r="O211" s="81">
        <f t="shared" si="39"/>
        <v>2481.5</v>
      </c>
      <c r="P211" s="81">
        <v>0</v>
      </c>
      <c r="Q211" s="81">
        <f t="shared" si="36"/>
        <v>7420</v>
      </c>
      <c r="R211" s="81">
        <f t="shared" si="40"/>
        <v>2093.5</v>
      </c>
      <c r="S211" s="81">
        <f t="shared" si="32"/>
        <v>5351.5</v>
      </c>
      <c r="T211" s="81">
        <f t="shared" si="33"/>
        <v>32906.5</v>
      </c>
      <c r="U211" s="78"/>
      <c r="V211" s="78"/>
    </row>
    <row r="212" spans="1:22" s="83" customFormat="1" ht="18.75" customHeight="1" x14ac:dyDescent="0.3">
      <c r="A212" s="78">
        <v>201</v>
      </c>
      <c r="B212" s="79" t="s">
        <v>401</v>
      </c>
      <c r="C212" s="79" t="s">
        <v>402</v>
      </c>
      <c r="D212" s="79" t="s">
        <v>429</v>
      </c>
      <c r="E212" s="79" t="s">
        <v>403</v>
      </c>
      <c r="F212" s="80" t="s">
        <v>904</v>
      </c>
      <c r="G212" s="85" t="s">
        <v>700</v>
      </c>
      <c r="H212" s="81">
        <v>35000</v>
      </c>
      <c r="I212" s="81">
        <v>0</v>
      </c>
      <c r="J212" s="81">
        <v>25</v>
      </c>
      <c r="K212" s="81">
        <f>+H212*2.87%</f>
        <v>1004.5</v>
      </c>
      <c r="L212" s="81">
        <f>+H212*7.1%</f>
        <v>2485</v>
      </c>
      <c r="M212" s="82">
        <f>+H212*1.1%</f>
        <v>385.00000000000006</v>
      </c>
      <c r="N212" s="81">
        <f>+H212*3.04%</f>
        <v>1064</v>
      </c>
      <c r="O212" s="81">
        <f>+H212*7.09%</f>
        <v>2481.5</v>
      </c>
      <c r="P212" s="81">
        <v>0</v>
      </c>
      <c r="Q212" s="81">
        <f>SUM(K212:P212)</f>
        <v>7420</v>
      </c>
      <c r="R212" s="81">
        <f t="shared" si="40"/>
        <v>2093.5</v>
      </c>
      <c r="S212" s="81">
        <f>+L212+M212+O212</f>
        <v>5351.5</v>
      </c>
      <c r="T212" s="81">
        <f>+H212-R212</f>
        <v>32906.5</v>
      </c>
      <c r="U212" s="78"/>
      <c r="V212" s="78"/>
    </row>
    <row r="213" spans="1:22" s="83" customFormat="1" ht="18.75" customHeight="1" x14ac:dyDescent="0.3">
      <c r="A213" s="78">
        <v>202</v>
      </c>
      <c r="B213" s="79" t="s">
        <v>469</v>
      </c>
      <c r="C213" s="79" t="s">
        <v>470</v>
      </c>
      <c r="D213" s="79" t="s">
        <v>1063</v>
      </c>
      <c r="E213" s="79" t="s">
        <v>41</v>
      </c>
      <c r="F213" s="80" t="s">
        <v>904</v>
      </c>
      <c r="G213" s="85" t="s">
        <v>700</v>
      </c>
      <c r="H213" s="81">
        <v>35000</v>
      </c>
      <c r="I213" s="81">
        <v>0</v>
      </c>
      <c r="J213" s="81">
        <v>25</v>
      </c>
      <c r="K213" s="81">
        <f>+H213*2.87%</f>
        <v>1004.5</v>
      </c>
      <c r="L213" s="81">
        <f>+H213*7.1%</f>
        <v>2485</v>
      </c>
      <c r="M213" s="82">
        <f>+H213*1.1%</f>
        <v>385.00000000000006</v>
      </c>
      <c r="N213" s="81">
        <f>+H213*3.04%</f>
        <v>1064</v>
      </c>
      <c r="O213" s="81">
        <f>+H213*7.09%</f>
        <v>2481.5</v>
      </c>
      <c r="P213" s="81">
        <v>0</v>
      </c>
      <c r="Q213" s="81">
        <f>SUM(K213:P213)</f>
        <v>7420</v>
      </c>
      <c r="R213" s="81">
        <f t="shared" si="40"/>
        <v>2093.5</v>
      </c>
      <c r="S213" s="81">
        <f>+L213+M213+O213</f>
        <v>5351.5</v>
      </c>
      <c r="T213" s="81">
        <f>+H213-R213</f>
        <v>32906.5</v>
      </c>
      <c r="U213" s="78"/>
      <c r="V213" s="78"/>
    </row>
    <row r="214" spans="1:22" s="83" customFormat="1" ht="18.75" customHeight="1" x14ac:dyDescent="0.3">
      <c r="A214" s="78">
        <v>203</v>
      </c>
      <c r="B214" s="79" t="s">
        <v>1011</v>
      </c>
      <c r="C214" s="79" t="s">
        <v>1012</v>
      </c>
      <c r="D214" s="79" t="s">
        <v>759</v>
      </c>
      <c r="E214" s="79" t="s">
        <v>433</v>
      </c>
      <c r="F214" s="80" t="s">
        <v>905</v>
      </c>
      <c r="G214" s="85" t="s">
        <v>700</v>
      </c>
      <c r="H214" s="81">
        <v>35000</v>
      </c>
      <c r="I214" s="81">
        <v>0</v>
      </c>
      <c r="J214" s="81">
        <v>25</v>
      </c>
      <c r="K214" s="81">
        <f t="shared" si="34"/>
        <v>1004.5</v>
      </c>
      <c r="L214" s="81">
        <f t="shared" si="35"/>
        <v>2485</v>
      </c>
      <c r="M214" s="82">
        <f t="shared" si="37"/>
        <v>385.00000000000006</v>
      </c>
      <c r="N214" s="81">
        <f t="shared" si="38"/>
        <v>1064</v>
      </c>
      <c r="O214" s="81">
        <f t="shared" si="39"/>
        <v>2481.5</v>
      </c>
      <c r="P214" s="81">
        <v>0</v>
      </c>
      <c r="Q214" s="81">
        <f t="shared" si="36"/>
        <v>7420</v>
      </c>
      <c r="R214" s="81">
        <f t="shared" si="40"/>
        <v>2093.5</v>
      </c>
      <c r="S214" s="81">
        <f t="shared" si="32"/>
        <v>5351.5</v>
      </c>
      <c r="T214" s="81">
        <f t="shared" si="33"/>
        <v>32906.5</v>
      </c>
      <c r="U214" s="78"/>
      <c r="V214" s="78"/>
    </row>
    <row r="215" spans="1:22" s="83" customFormat="1" ht="18.75" customHeight="1" x14ac:dyDescent="0.3">
      <c r="A215" s="78">
        <v>204</v>
      </c>
      <c r="B215" s="79" t="s">
        <v>800</v>
      </c>
      <c r="C215" s="79" t="s">
        <v>801</v>
      </c>
      <c r="D215" s="79" t="s">
        <v>223</v>
      </c>
      <c r="E215" s="79" t="s">
        <v>433</v>
      </c>
      <c r="F215" s="80" t="s">
        <v>905</v>
      </c>
      <c r="G215" s="85" t="s">
        <v>700</v>
      </c>
      <c r="H215" s="81">
        <v>35000</v>
      </c>
      <c r="I215" s="81">
        <v>0</v>
      </c>
      <c r="J215" s="81">
        <v>25</v>
      </c>
      <c r="K215" s="81">
        <f t="shared" si="34"/>
        <v>1004.5</v>
      </c>
      <c r="L215" s="81">
        <f t="shared" si="35"/>
        <v>2485</v>
      </c>
      <c r="M215" s="82">
        <f t="shared" si="37"/>
        <v>385.00000000000006</v>
      </c>
      <c r="N215" s="81">
        <f t="shared" si="38"/>
        <v>1064</v>
      </c>
      <c r="O215" s="81">
        <f t="shared" si="39"/>
        <v>2481.5</v>
      </c>
      <c r="P215" s="81">
        <v>0</v>
      </c>
      <c r="Q215" s="81">
        <f t="shared" si="36"/>
        <v>7420</v>
      </c>
      <c r="R215" s="81">
        <f t="shared" si="40"/>
        <v>2093.5</v>
      </c>
      <c r="S215" s="81">
        <f t="shared" si="32"/>
        <v>5351.5</v>
      </c>
      <c r="T215" s="81">
        <f t="shared" si="33"/>
        <v>32906.5</v>
      </c>
      <c r="U215" s="78"/>
      <c r="V215" s="78"/>
    </row>
    <row r="216" spans="1:22" s="83" customFormat="1" ht="18.75" customHeight="1" x14ac:dyDescent="0.3">
      <c r="A216" s="78">
        <v>205</v>
      </c>
      <c r="B216" s="79" t="s">
        <v>765</v>
      </c>
      <c r="C216" s="79" t="s">
        <v>766</v>
      </c>
      <c r="D216" s="79" t="s">
        <v>111</v>
      </c>
      <c r="E216" s="79" t="s">
        <v>433</v>
      </c>
      <c r="F216" s="80" t="s">
        <v>905</v>
      </c>
      <c r="G216" s="85" t="s">
        <v>700</v>
      </c>
      <c r="H216" s="81">
        <v>35000</v>
      </c>
      <c r="I216" s="81">
        <v>0</v>
      </c>
      <c r="J216" s="81">
        <v>25</v>
      </c>
      <c r="K216" s="81">
        <f t="shared" si="34"/>
        <v>1004.5</v>
      </c>
      <c r="L216" s="81">
        <f t="shared" si="35"/>
        <v>2485</v>
      </c>
      <c r="M216" s="82">
        <f t="shared" si="37"/>
        <v>385.00000000000006</v>
      </c>
      <c r="N216" s="81">
        <f t="shared" si="38"/>
        <v>1064</v>
      </c>
      <c r="O216" s="81">
        <f t="shared" si="39"/>
        <v>2481.5</v>
      </c>
      <c r="P216" s="81">
        <v>0</v>
      </c>
      <c r="Q216" s="81">
        <f t="shared" si="36"/>
        <v>7420</v>
      </c>
      <c r="R216" s="81">
        <f t="shared" si="40"/>
        <v>2093.5</v>
      </c>
      <c r="S216" s="81">
        <f t="shared" si="32"/>
        <v>5351.5</v>
      </c>
      <c r="T216" s="81">
        <f t="shared" si="33"/>
        <v>32906.5</v>
      </c>
      <c r="U216" s="78"/>
      <c r="V216" s="78"/>
    </row>
    <row r="217" spans="1:22" s="83" customFormat="1" ht="18.75" customHeight="1" x14ac:dyDescent="0.3">
      <c r="A217" s="78">
        <v>206</v>
      </c>
      <c r="B217" s="79" t="s">
        <v>900</v>
      </c>
      <c r="C217" s="79" t="s">
        <v>901</v>
      </c>
      <c r="D217" s="79" t="s">
        <v>63</v>
      </c>
      <c r="E217" s="79" t="s">
        <v>433</v>
      </c>
      <c r="F217" s="80" t="s">
        <v>905</v>
      </c>
      <c r="G217" s="85" t="s">
        <v>700</v>
      </c>
      <c r="H217" s="81">
        <v>35000</v>
      </c>
      <c r="I217" s="81">
        <v>0</v>
      </c>
      <c r="J217" s="81">
        <v>25</v>
      </c>
      <c r="K217" s="81">
        <f t="shared" si="34"/>
        <v>1004.5</v>
      </c>
      <c r="L217" s="81">
        <f t="shared" si="35"/>
        <v>2485</v>
      </c>
      <c r="M217" s="82">
        <f t="shared" si="37"/>
        <v>385.00000000000006</v>
      </c>
      <c r="N217" s="81">
        <f t="shared" si="38"/>
        <v>1064</v>
      </c>
      <c r="O217" s="81">
        <f t="shared" si="39"/>
        <v>2481.5</v>
      </c>
      <c r="P217" s="81">
        <v>0</v>
      </c>
      <c r="Q217" s="81">
        <f t="shared" si="36"/>
        <v>7420</v>
      </c>
      <c r="R217" s="81">
        <f t="shared" si="40"/>
        <v>2093.5</v>
      </c>
      <c r="S217" s="81">
        <f t="shared" si="32"/>
        <v>5351.5</v>
      </c>
      <c r="T217" s="81">
        <f t="shared" si="33"/>
        <v>32906.5</v>
      </c>
      <c r="U217" s="78"/>
      <c r="V217" s="78"/>
    </row>
    <row r="218" spans="1:22" s="83" customFormat="1" ht="18.75" customHeight="1" x14ac:dyDescent="0.3">
      <c r="A218" s="78">
        <v>207</v>
      </c>
      <c r="B218" s="79" t="s">
        <v>872</v>
      </c>
      <c r="C218" s="79" t="s">
        <v>873</v>
      </c>
      <c r="D218" s="79" t="s">
        <v>1091</v>
      </c>
      <c r="E218" s="79" t="s">
        <v>433</v>
      </c>
      <c r="F218" s="80" t="s">
        <v>904</v>
      </c>
      <c r="G218" s="85" t="s">
        <v>700</v>
      </c>
      <c r="H218" s="81">
        <v>35000</v>
      </c>
      <c r="I218" s="81">
        <v>0</v>
      </c>
      <c r="J218" s="81">
        <v>25</v>
      </c>
      <c r="K218" s="81">
        <f t="shared" si="34"/>
        <v>1004.5</v>
      </c>
      <c r="L218" s="81">
        <f t="shared" si="35"/>
        <v>2485</v>
      </c>
      <c r="M218" s="82">
        <f t="shared" si="37"/>
        <v>385.00000000000006</v>
      </c>
      <c r="N218" s="81">
        <f t="shared" si="38"/>
        <v>1064</v>
      </c>
      <c r="O218" s="81">
        <f t="shared" si="39"/>
        <v>2481.5</v>
      </c>
      <c r="P218" s="81">
        <v>0</v>
      </c>
      <c r="Q218" s="81">
        <f t="shared" si="36"/>
        <v>7420</v>
      </c>
      <c r="R218" s="81">
        <f t="shared" si="40"/>
        <v>2093.5</v>
      </c>
      <c r="S218" s="81">
        <f t="shared" si="32"/>
        <v>5351.5</v>
      </c>
      <c r="T218" s="81">
        <f t="shared" si="33"/>
        <v>32906.5</v>
      </c>
      <c r="U218" s="78"/>
      <c r="V218" s="78"/>
    </row>
    <row r="219" spans="1:22" s="83" customFormat="1" ht="18.75" customHeight="1" x14ac:dyDescent="0.3">
      <c r="A219" s="78">
        <v>208</v>
      </c>
      <c r="B219" s="79" t="s">
        <v>774</v>
      </c>
      <c r="C219" s="79" t="s">
        <v>775</v>
      </c>
      <c r="D219" s="79" t="s">
        <v>48</v>
      </c>
      <c r="E219" s="79" t="s">
        <v>433</v>
      </c>
      <c r="F219" s="80" t="s">
        <v>905</v>
      </c>
      <c r="G219" s="85" t="s">
        <v>700</v>
      </c>
      <c r="H219" s="81">
        <v>35000</v>
      </c>
      <c r="I219" s="81">
        <v>0</v>
      </c>
      <c r="J219" s="81">
        <v>25</v>
      </c>
      <c r="K219" s="81">
        <f t="shared" si="34"/>
        <v>1004.5</v>
      </c>
      <c r="L219" s="81">
        <f t="shared" si="35"/>
        <v>2485</v>
      </c>
      <c r="M219" s="82">
        <f t="shared" si="37"/>
        <v>385.00000000000006</v>
      </c>
      <c r="N219" s="81">
        <f t="shared" si="38"/>
        <v>1064</v>
      </c>
      <c r="O219" s="81">
        <f t="shared" si="39"/>
        <v>2481.5</v>
      </c>
      <c r="P219" s="81">
        <v>0</v>
      </c>
      <c r="Q219" s="81">
        <f t="shared" si="36"/>
        <v>7420</v>
      </c>
      <c r="R219" s="81">
        <f t="shared" si="40"/>
        <v>2093.5</v>
      </c>
      <c r="S219" s="81">
        <f t="shared" si="32"/>
        <v>5351.5</v>
      </c>
      <c r="T219" s="81">
        <f t="shared" si="33"/>
        <v>32906.5</v>
      </c>
      <c r="U219" s="78"/>
      <c r="V219" s="78"/>
    </row>
    <row r="220" spans="1:22" s="83" customFormat="1" ht="18.75" customHeight="1" x14ac:dyDescent="0.3">
      <c r="A220" s="78">
        <v>209</v>
      </c>
      <c r="B220" s="79" t="s">
        <v>757</v>
      </c>
      <c r="C220" s="79" t="s">
        <v>758</v>
      </c>
      <c r="D220" s="79" t="s">
        <v>759</v>
      </c>
      <c r="E220" s="79" t="s">
        <v>433</v>
      </c>
      <c r="F220" s="80" t="s">
        <v>904</v>
      </c>
      <c r="G220" s="85" t="s">
        <v>700</v>
      </c>
      <c r="H220" s="81">
        <v>35000</v>
      </c>
      <c r="I220" s="81">
        <v>0</v>
      </c>
      <c r="J220" s="81">
        <v>25</v>
      </c>
      <c r="K220" s="81">
        <f t="shared" si="34"/>
        <v>1004.5</v>
      </c>
      <c r="L220" s="81">
        <f t="shared" si="35"/>
        <v>2485</v>
      </c>
      <c r="M220" s="82">
        <f t="shared" si="37"/>
        <v>385.00000000000006</v>
      </c>
      <c r="N220" s="81">
        <f t="shared" si="38"/>
        <v>1064</v>
      </c>
      <c r="O220" s="81">
        <f t="shared" si="39"/>
        <v>2481.5</v>
      </c>
      <c r="P220" s="81">
        <v>0</v>
      </c>
      <c r="Q220" s="81">
        <f t="shared" si="36"/>
        <v>7420</v>
      </c>
      <c r="R220" s="81">
        <f t="shared" si="40"/>
        <v>2093.5</v>
      </c>
      <c r="S220" s="81">
        <f t="shared" si="32"/>
        <v>5351.5</v>
      </c>
      <c r="T220" s="81">
        <f t="shared" si="33"/>
        <v>32906.5</v>
      </c>
      <c r="U220" s="78"/>
      <c r="V220" s="78"/>
    </row>
    <row r="221" spans="1:22" s="83" customFormat="1" ht="18.75" customHeight="1" x14ac:dyDescent="0.3">
      <c r="A221" s="78">
        <v>210</v>
      </c>
      <c r="B221" s="79" t="s">
        <v>608</v>
      </c>
      <c r="C221" s="79" t="s">
        <v>609</v>
      </c>
      <c r="D221" s="79" t="s">
        <v>48</v>
      </c>
      <c r="E221" s="79" t="s">
        <v>41</v>
      </c>
      <c r="F221" s="80" t="s">
        <v>904</v>
      </c>
      <c r="G221" s="85" t="s">
        <v>700</v>
      </c>
      <c r="H221" s="81">
        <v>35000</v>
      </c>
      <c r="I221" s="81">
        <v>0</v>
      </c>
      <c r="J221" s="81">
        <v>25</v>
      </c>
      <c r="K221" s="81">
        <f t="shared" si="34"/>
        <v>1004.5</v>
      </c>
      <c r="L221" s="81">
        <f t="shared" si="35"/>
        <v>2485</v>
      </c>
      <c r="M221" s="82">
        <f t="shared" si="37"/>
        <v>385.00000000000006</v>
      </c>
      <c r="N221" s="81">
        <f t="shared" si="38"/>
        <v>1064</v>
      </c>
      <c r="O221" s="81">
        <f t="shared" si="39"/>
        <v>2481.5</v>
      </c>
      <c r="P221" s="81">
        <v>0</v>
      </c>
      <c r="Q221" s="81">
        <f t="shared" si="36"/>
        <v>7420</v>
      </c>
      <c r="R221" s="81">
        <f t="shared" si="40"/>
        <v>2093.5</v>
      </c>
      <c r="S221" s="81">
        <f t="shared" si="32"/>
        <v>5351.5</v>
      </c>
      <c r="T221" s="81">
        <f t="shared" si="33"/>
        <v>32906.5</v>
      </c>
      <c r="U221" s="78"/>
      <c r="V221" s="78"/>
    </row>
    <row r="222" spans="1:22" s="83" customFormat="1" ht="18.75" customHeight="1" x14ac:dyDescent="0.3">
      <c r="A222" s="78">
        <v>211</v>
      </c>
      <c r="B222" s="79" t="s">
        <v>610</v>
      </c>
      <c r="C222" s="79" t="s">
        <v>611</v>
      </c>
      <c r="D222" s="79" t="s">
        <v>48</v>
      </c>
      <c r="E222" s="79" t="s">
        <v>41</v>
      </c>
      <c r="F222" s="80" t="s">
        <v>904</v>
      </c>
      <c r="G222" s="85" t="s">
        <v>700</v>
      </c>
      <c r="H222" s="81">
        <v>35000</v>
      </c>
      <c r="I222" s="81">
        <v>0</v>
      </c>
      <c r="J222" s="81">
        <v>25</v>
      </c>
      <c r="K222" s="81">
        <f t="shared" si="34"/>
        <v>1004.5</v>
      </c>
      <c r="L222" s="81">
        <f t="shared" si="35"/>
        <v>2485</v>
      </c>
      <c r="M222" s="82">
        <f t="shared" si="37"/>
        <v>385.00000000000006</v>
      </c>
      <c r="N222" s="81">
        <f t="shared" si="38"/>
        <v>1064</v>
      </c>
      <c r="O222" s="81">
        <f t="shared" si="39"/>
        <v>2481.5</v>
      </c>
      <c r="P222" s="81">
        <v>0</v>
      </c>
      <c r="Q222" s="81">
        <f t="shared" si="36"/>
        <v>7420</v>
      </c>
      <c r="R222" s="81">
        <f t="shared" si="40"/>
        <v>2093.5</v>
      </c>
      <c r="S222" s="81">
        <f t="shared" si="32"/>
        <v>5351.5</v>
      </c>
      <c r="T222" s="81">
        <f t="shared" si="33"/>
        <v>32906.5</v>
      </c>
      <c r="U222" s="78"/>
      <c r="V222" s="78"/>
    </row>
    <row r="223" spans="1:22" s="104" customFormat="1" ht="36" customHeight="1" x14ac:dyDescent="0.3">
      <c r="A223" s="78">
        <v>212</v>
      </c>
      <c r="B223" s="99" t="s">
        <v>165</v>
      </c>
      <c r="C223" s="99" t="s">
        <v>538</v>
      </c>
      <c r="D223" s="100" t="s">
        <v>935</v>
      </c>
      <c r="E223" s="99" t="s">
        <v>433</v>
      </c>
      <c r="F223" s="101" t="s">
        <v>904</v>
      </c>
      <c r="G223" s="100" t="s">
        <v>700</v>
      </c>
      <c r="H223" s="102">
        <v>35000</v>
      </c>
      <c r="I223" s="102">
        <v>0</v>
      </c>
      <c r="J223" s="102">
        <v>25</v>
      </c>
      <c r="K223" s="102">
        <f t="shared" si="34"/>
        <v>1004.5</v>
      </c>
      <c r="L223" s="102">
        <f t="shared" si="35"/>
        <v>2485</v>
      </c>
      <c r="M223" s="103">
        <f t="shared" si="37"/>
        <v>385.00000000000006</v>
      </c>
      <c r="N223" s="102">
        <f t="shared" si="38"/>
        <v>1064</v>
      </c>
      <c r="O223" s="102">
        <f t="shared" si="39"/>
        <v>2481.5</v>
      </c>
      <c r="P223" s="102">
        <v>0</v>
      </c>
      <c r="Q223" s="102">
        <f t="shared" si="36"/>
        <v>7420</v>
      </c>
      <c r="R223" s="102">
        <f t="shared" si="40"/>
        <v>2093.5</v>
      </c>
      <c r="S223" s="102">
        <f t="shared" si="32"/>
        <v>5351.5</v>
      </c>
      <c r="T223" s="102">
        <f t="shared" si="33"/>
        <v>32906.5</v>
      </c>
      <c r="U223" s="98"/>
      <c r="V223" s="98"/>
    </row>
    <row r="224" spans="1:22" s="104" customFormat="1" ht="36" customHeight="1" x14ac:dyDescent="0.3">
      <c r="A224" s="78">
        <v>213</v>
      </c>
      <c r="B224" s="99" t="s">
        <v>1093</v>
      </c>
      <c r="C224" s="99" t="s">
        <v>1094</v>
      </c>
      <c r="D224" s="100" t="s">
        <v>756</v>
      </c>
      <c r="E224" s="99" t="s">
        <v>433</v>
      </c>
      <c r="F224" s="101" t="s">
        <v>905</v>
      </c>
      <c r="G224" s="100" t="s">
        <v>700</v>
      </c>
      <c r="H224" s="102">
        <v>35000</v>
      </c>
      <c r="I224" s="102"/>
      <c r="J224" s="102">
        <v>25</v>
      </c>
      <c r="K224" s="102">
        <f t="shared" si="34"/>
        <v>1004.5</v>
      </c>
      <c r="L224" s="102">
        <f t="shared" si="35"/>
        <v>2485</v>
      </c>
      <c r="M224" s="103">
        <f t="shared" si="37"/>
        <v>385.00000000000006</v>
      </c>
      <c r="N224" s="102">
        <f t="shared" si="38"/>
        <v>1064</v>
      </c>
      <c r="O224" s="102">
        <f t="shared" si="39"/>
        <v>2481.5</v>
      </c>
      <c r="P224" s="102"/>
      <c r="Q224" s="102">
        <f t="shared" si="36"/>
        <v>7420</v>
      </c>
      <c r="R224" s="102">
        <f t="shared" si="40"/>
        <v>2093.5</v>
      </c>
      <c r="S224" s="102">
        <f t="shared" si="32"/>
        <v>5351.5</v>
      </c>
      <c r="T224" s="102">
        <f t="shared" si="33"/>
        <v>32906.5</v>
      </c>
      <c r="U224" s="98"/>
      <c r="V224" s="98"/>
    </row>
    <row r="225" spans="1:22" s="104" customFormat="1" ht="36" customHeight="1" x14ac:dyDescent="0.3">
      <c r="A225" s="78">
        <v>214</v>
      </c>
      <c r="B225" s="99" t="s">
        <v>553</v>
      </c>
      <c r="C225" s="99" t="s">
        <v>554</v>
      </c>
      <c r="D225" s="100" t="s">
        <v>935</v>
      </c>
      <c r="E225" s="100" t="s">
        <v>552</v>
      </c>
      <c r="F225" s="101" t="s">
        <v>904</v>
      </c>
      <c r="G225" s="100" t="s">
        <v>700</v>
      </c>
      <c r="H225" s="102">
        <v>34650</v>
      </c>
      <c r="I225" s="102">
        <v>0</v>
      </c>
      <c r="J225" s="102">
        <v>25</v>
      </c>
      <c r="K225" s="102">
        <f t="shared" si="34"/>
        <v>994.45500000000004</v>
      </c>
      <c r="L225" s="102">
        <f t="shared" si="35"/>
        <v>2460.1499999999996</v>
      </c>
      <c r="M225" s="103">
        <f t="shared" si="37"/>
        <v>381.15000000000003</v>
      </c>
      <c r="N225" s="102">
        <f t="shared" si="38"/>
        <v>1053.3599999999999</v>
      </c>
      <c r="O225" s="102">
        <f t="shared" si="39"/>
        <v>2456.6849999999999</v>
      </c>
      <c r="P225" s="102">
        <v>0</v>
      </c>
      <c r="Q225" s="102">
        <f t="shared" si="36"/>
        <v>7345.7999999999993</v>
      </c>
      <c r="R225" s="102">
        <f t="shared" si="40"/>
        <v>2072.8150000000001</v>
      </c>
      <c r="S225" s="102">
        <f t="shared" si="32"/>
        <v>5297.9849999999997</v>
      </c>
      <c r="T225" s="102">
        <f t="shared" si="33"/>
        <v>32577.185000000001</v>
      </c>
      <c r="U225" s="98"/>
      <c r="V225" s="98"/>
    </row>
    <row r="226" spans="1:22" s="83" customFormat="1" ht="18.75" customHeight="1" x14ac:dyDescent="0.3">
      <c r="A226" s="78">
        <v>215</v>
      </c>
      <c r="B226" s="79" t="s">
        <v>451</v>
      </c>
      <c r="C226" s="79" t="s">
        <v>452</v>
      </c>
      <c r="D226" s="79" t="s">
        <v>268</v>
      </c>
      <c r="E226" s="79" t="s">
        <v>41</v>
      </c>
      <c r="F226" s="80" t="s">
        <v>905</v>
      </c>
      <c r="G226" s="85" t="s">
        <v>700</v>
      </c>
      <c r="H226" s="81">
        <v>34650</v>
      </c>
      <c r="I226" s="81">
        <v>0</v>
      </c>
      <c r="J226" s="81">
        <v>25</v>
      </c>
      <c r="K226" s="81">
        <f t="shared" si="34"/>
        <v>994.45500000000004</v>
      </c>
      <c r="L226" s="81">
        <f t="shared" si="35"/>
        <v>2460.1499999999996</v>
      </c>
      <c r="M226" s="82">
        <f t="shared" si="37"/>
        <v>381.15000000000003</v>
      </c>
      <c r="N226" s="81">
        <f t="shared" si="38"/>
        <v>1053.3599999999999</v>
      </c>
      <c r="O226" s="81">
        <f t="shared" si="39"/>
        <v>2456.6849999999999</v>
      </c>
      <c r="P226" s="81">
        <v>0</v>
      </c>
      <c r="Q226" s="81">
        <f t="shared" si="36"/>
        <v>7345.7999999999993</v>
      </c>
      <c r="R226" s="81">
        <f t="shared" si="40"/>
        <v>2072.8150000000001</v>
      </c>
      <c r="S226" s="81">
        <f t="shared" si="32"/>
        <v>5297.9849999999997</v>
      </c>
      <c r="T226" s="81">
        <f t="shared" si="33"/>
        <v>32577.185000000001</v>
      </c>
      <c r="U226" s="78"/>
      <c r="V226" s="78"/>
    </row>
    <row r="227" spans="1:22" s="83" customFormat="1" ht="18.75" customHeight="1" x14ac:dyDescent="0.3">
      <c r="A227" s="78">
        <v>216</v>
      </c>
      <c r="B227" s="79" t="s">
        <v>348</v>
      </c>
      <c r="C227" s="79" t="s">
        <v>349</v>
      </c>
      <c r="D227" s="79" t="s">
        <v>52</v>
      </c>
      <c r="E227" s="79" t="s">
        <v>33</v>
      </c>
      <c r="F227" s="80" t="s">
        <v>905</v>
      </c>
      <c r="G227" s="85" t="s">
        <v>700</v>
      </c>
      <c r="H227" s="81">
        <v>34500</v>
      </c>
      <c r="I227" s="81">
        <v>0</v>
      </c>
      <c r="J227" s="81">
        <v>25</v>
      </c>
      <c r="K227" s="81">
        <f t="shared" si="34"/>
        <v>990.15</v>
      </c>
      <c r="L227" s="81">
        <f t="shared" si="35"/>
        <v>2449.5</v>
      </c>
      <c r="M227" s="82">
        <f t="shared" si="37"/>
        <v>379.50000000000006</v>
      </c>
      <c r="N227" s="81">
        <f t="shared" si="38"/>
        <v>1048.8</v>
      </c>
      <c r="O227" s="81">
        <f t="shared" si="39"/>
        <v>2446.0500000000002</v>
      </c>
      <c r="P227" s="81">
        <v>0</v>
      </c>
      <c r="Q227" s="81">
        <f t="shared" si="36"/>
        <v>7314</v>
      </c>
      <c r="R227" s="81">
        <f t="shared" si="40"/>
        <v>2063.9499999999998</v>
      </c>
      <c r="S227" s="81">
        <f t="shared" si="32"/>
        <v>5275.05</v>
      </c>
      <c r="T227" s="81">
        <f t="shared" si="33"/>
        <v>32436.05</v>
      </c>
      <c r="U227" s="78"/>
      <c r="V227" s="78"/>
    </row>
    <row r="228" spans="1:22" s="104" customFormat="1" ht="37.5" customHeight="1" x14ac:dyDescent="0.3">
      <c r="A228" s="78">
        <v>217</v>
      </c>
      <c r="B228" s="99" t="s">
        <v>371</v>
      </c>
      <c r="C228" s="99" t="s">
        <v>372</v>
      </c>
      <c r="D228" s="99" t="s">
        <v>373</v>
      </c>
      <c r="E228" s="100" t="s">
        <v>64</v>
      </c>
      <c r="F228" s="101" t="s">
        <v>904</v>
      </c>
      <c r="G228" s="100" t="s">
        <v>700</v>
      </c>
      <c r="H228" s="102">
        <v>34500</v>
      </c>
      <c r="I228" s="102">
        <v>0</v>
      </c>
      <c r="J228" s="102">
        <v>25</v>
      </c>
      <c r="K228" s="102">
        <f t="shared" si="34"/>
        <v>990.15</v>
      </c>
      <c r="L228" s="102">
        <f t="shared" si="35"/>
        <v>2449.5</v>
      </c>
      <c r="M228" s="103">
        <f t="shared" si="37"/>
        <v>379.50000000000006</v>
      </c>
      <c r="N228" s="102">
        <f t="shared" si="38"/>
        <v>1048.8</v>
      </c>
      <c r="O228" s="102">
        <f t="shared" si="39"/>
        <v>2446.0500000000002</v>
      </c>
      <c r="P228" s="102">
        <v>0</v>
      </c>
      <c r="Q228" s="102">
        <f t="shared" si="36"/>
        <v>7314</v>
      </c>
      <c r="R228" s="102">
        <f t="shared" si="40"/>
        <v>2063.9499999999998</v>
      </c>
      <c r="S228" s="102">
        <f t="shared" si="32"/>
        <v>5275.05</v>
      </c>
      <c r="T228" s="102">
        <f t="shared" si="33"/>
        <v>32436.05</v>
      </c>
      <c r="U228" s="98"/>
      <c r="V228" s="98"/>
    </row>
    <row r="229" spans="1:22" s="83" customFormat="1" ht="18.75" customHeight="1" x14ac:dyDescent="0.3">
      <c r="A229" s="78">
        <v>218</v>
      </c>
      <c r="B229" s="79" t="s">
        <v>362</v>
      </c>
      <c r="C229" s="79" t="s">
        <v>363</v>
      </c>
      <c r="D229" s="79" t="s">
        <v>364</v>
      </c>
      <c r="E229" s="79" t="s">
        <v>41</v>
      </c>
      <c r="F229" s="80" t="s">
        <v>904</v>
      </c>
      <c r="G229" s="85" t="s">
        <v>700</v>
      </c>
      <c r="H229" s="81">
        <v>34500</v>
      </c>
      <c r="I229" s="81">
        <v>0</v>
      </c>
      <c r="J229" s="81">
        <v>25</v>
      </c>
      <c r="K229" s="81">
        <f t="shared" si="34"/>
        <v>990.15</v>
      </c>
      <c r="L229" s="81">
        <f t="shared" si="35"/>
        <v>2449.5</v>
      </c>
      <c r="M229" s="82">
        <f t="shared" si="37"/>
        <v>379.50000000000006</v>
      </c>
      <c r="N229" s="81">
        <f t="shared" si="38"/>
        <v>1048.8</v>
      </c>
      <c r="O229" s="81">
        <f t="shared" si="39"/>
        <v>2446.0500000000002</v>
      </c>
      <c r="P229" s="81">
        <v>0</v>
      </c>
      <c r="Q229" s="81">
        <f t="shared" si="36"/>
        <v>7314</v>
      </c>
      <c r="R229" s="81">
        <f t="shared" si="40"/>
        <v>2063.9499999999998</v>
      </c>
      <c r="S229" s="81">
        <f t="shared" si="32"/>
        <v>5275.05</v>
      </c>
      <c r="T229" s="81">
        <f t="shared" si="33"/>
        <v>32436.05</v>
      </c>
      <c r="U229" s="78"/>
      <c r="V229" s="78"/>
    </row>
    <row r="230" spans="1:22" s="83" customFormat="1" ht="18.75" customHeight="1" x14ac:dyDescent="0.3">
      <c r="A230" s="78">
        <v>219</v>
      </c>
      <c r="B230" s="79" t="s">
        <v>439</v>
      </c>
      <c r="C230" s="79" t="s">
        <v>440</v>
      </c>
      <c r="D230" s="79" t="s">
        <v>379</v>
      </c>
      <c r="E230" s="79" t="s">
        <v>41</v>
      </c>
      <c r="F230" s="80" t="s">
        <v>904</v>
      </c>
      <c r="G230" s="85" t="s">
        <v>700</v>
      </c>
      <c r="H230" s="81">
        <v>33880</v>
      </c>
      <c r="I230" s="81">
        <v>0</v>
      </c>
      <c r="J230" s="81">
        <v>25</v>
      </c>
      <c r="K230" s="81">
        <f t="shared" si="34"/>
        <v>972.35599999999999</v>
      </c>
      <c r="L230" s="81">
        <f t="shared" si="35"/>
        <v>2405.4799999999996</v>
      </c>
      <c r="M230" s="82">
        <f t="shared" si="37"/>
        <v>372.68000000000006</v>
      </c>
      <c r="N230" s="81">
        <f t="shared" si="38"/>
        <v>1029.952</v>
      </c>
      <c r="O230" s="81">
        <f t="shared" si="39"/>
        <v>2402.0920000000001</v>
      </c>
      <c r="P230" s="81">
        <v>0</v>
      </c>
      <c r="Q230" s="81">
        <f t="shared" si="36"/>
        <v>7182.5599999999995</v>
      </c>
      <c r="R230" s="81">
        <f t="shared" si="40"/>
        <v>2027.308</v>
      </c>
      <c r="S230" s="81">
        <f t="shared" si="32"/>
        <v>5180.2520000000004</v>
      </c>
      <c r="T230" s="81">
        <f t="shared" si="33"/>
        <v>31852.691999999999</v>
      </c>
      <c r="U230" s="78"/>
      <c r="V230" s="78"/>
    </row>
    <row r="231" spans="1:22" s="83" customFormat="1" ht="18.75" customHeight="1" x14ac:dyDescent="0.3">
      <c r="A231" s="78">
        <v>220</v>
      </c>
      <c r="B231" s="79" t="s">
        <v>77</v>
      </c>
      <c r="C231" s="79" t="s">
        <v>78</v>
      </c>
      <c r="D231" s="79" t="s">
        <v>29</v>
      </c>
      <c r="E231" s="79" t="s">
        <v>41</v>
      </c>
      <c r="F231" s="80" t="s">
        <v>905</v>
      </c>
      <c r="G231" s="85" t="s">
        <v>699</v>
      </c>
      <c r="H231" s="81">
        <v>33820.71</v>
      </c>
      <c r="I231" s="81">
        <v>0</v>
      </c>
      <c r="J231" s="81">
        <v>25</v>
      </c>
      <c r="K231" s="81">
        <f t="shared" si="34"/>
        <v>970.65437699999995</v>
      </c>
      <c r="L231" s="81">
        <f t="shared" si="35"/>
        <v>2401.2704099999996</v>
      </c>
      <c r="M231" s="82">
        <f t="shared" si="37"/>
        <v>372.02781000000004</v>
      </c>
      <c r="N231" s="81">
        <f t="shared" si="38"/>
        <v>1028.149584</v>
      </c>
      <c r="O231" s="81">
        <f t="shared" si="39"/>
        <v>2397.8883390000001</v>
      </c>
      <c r="P231" s="81">
        <v>0</v>
      </c>
      <c r="Q231" s="81">
        <f t="shared" si="36"/>
        <v>7169.9905199999994</v>
      </c>
      <c r="R231" s="81">
        <f t="shared" si="40"/>
        <v>2023.8039610000001</v>
      </c>
      <c r="S231" s="81">
        <f t="shared" si="32"/>
        <v>5171.1865589999998</v>
      </c>
      <c r="T231" s="81">
        <f t="shared" si="33"/>
        <v>31796.906038999998</v>
      </c>
      <c r="U231" s="78"/>
      <c r="V231" s="78"/>
    </row>
    <row r="232" spans="1:22" s="83" customFormat="1" ht="18.75" customHeight="1" x14ac:dyDescent="0.3">
      <c r="A232" s="78">
        <v>221</v>
      </c>
      <c r="B232" s="79" t="s">
        <v>107</v>
      </c>
      <c r="C232" s="79" t="s">
        <v>108</v>
      </c>
      <c r="D232" s="79" t="s">
        <v>72</v>
      </c>
      <c r="E232" s="79" t="s">
        <v>41</v>
      </c>
      <c r="F232" s="80" t="s">
        <v>905</v>
      </c>
      <c r="G232" s="85" t="s">
        <v>700</v>
      </c>
      <c r="H232" s="81">
        <v>33674.300000000003</v>
      </c>
      <c r="I232" s="81">
        <v>0</v>
      </c>
      <c r="J232" s="81">
        <v>25</v>
      </c>
      <c r="K232" s="81">
        <f t="shared" si="34"/>
        <v>966.4524100000001</v>
      </c>
      <c r="L232" s="81">
        <f t="shared" si="35"/>
        <v>2390.8753000000002</v>
      </c>
      <c r="M232" s="82">
        <f t="shared" si="37"/>
        <v>370.41730000000007</v>
      </c>
      <c r="N232" s="81">
        <f t="shared" si="38"/>
        <v>1023.6987200000001</v>
      </c>
      <c r="O232" s="81">
        <f t="shared" si="39"/>
        <v>2387.5078700000004</v>
      </c>
      <c r="P232" s="81">
        <v>0</v>
      </c>
      <c r="Q232" s="81">
        <f t="shared" si="36"/>
        <v>7138.9516000000012</v>
      </c>
      <c r="R232" s="81">
        <f t="shared" si="40"/>
        <v>2015.1511300000002</v>
      </c>
      <c r="S232" s="81">
        <f t="shared" ref="S232:S292" si="41">+L232+M232+O232</f>
        <v>5148.8004700000001</v>
      </c>
      <c r="T232" s="81">
        <f t="shared" ref="T232:T292" si="42">+H232-R232</f>
        <v>31659.148870000005</v>
      </c>
      <c r="U232" s="78"/>
      <c r="V232" s="78"/>
    </row>
    <row r="233" spans="1:22" s="83" customFormat="1" ht="18.75" customHeight="1" x14ac:dyDescent="0.3">
      <c r="A233" s="78">
        <v>222</v>
      </c>
      <c r="B233" s="79" t="s">
        <v>344</v>
      </c>
      <c r="C233" s="79" t="s">
        <v>345</v>
      </c>
      <c r="D233" s="79" t="s">
        <v>48</v>
      </c>
      <c r="E233" s="79" t="s">
        <v>319</v>
      </c>
      <c r="F233" s="80" t="s">
        <v>905</v>
      </c>
      <c r="G233" s="85" t="s">
        <v>700</v>
      </c>
      <c r="H233" s="81">
        <v>33600</v>
      </c>
      <c r="I233" s="81">
        <v>0</v>
      </c>
      <c r="J233" s="81">
        <v>25</v>
      </c>
      <c r="K233" s="81">
        <f t="shared" ref="K233:K295" si="43">+H233*2.87%</f>
        <v>964.32</v>
      </c>
      <c r="L233" s="81">
        <f t="shared" ref="L233:L295" si="44">+H233*7.1%</f>
        <v>2385.6</v>
      </c>
      <c r="M233" s="82">
        <f t="shared" si="37"/>
        <v>369.6</v>
      </c>
      <c r="N233" s="81">
        <f t="shared" si="38"/>
        <v>1021.44</v>
      </c>
      <c r="O233" s="81">
        <f t="shared" si="39"/>
        <v>2382.2400000000002</v>
      </c>
      <c r="P233" s="81">
        <v>0</v>
      </c>
      <c r="Q233" s="81">
        <f t="shared" ref="Q233:Q295" si="45">SUM(K233:P233)</f>
        <v>7123.2000000000007</v>
      </c>
      <c r="R233" s="81">
        <f t="shared" si="40"/>
        <v>2010.7600000000002</v>
      </c>
      <c r="S233" s="81">
        <f t="shared" si="41"/>
        <v>5137.4400000000005</v>
      </c>
      <c r="T233" s="81">
        <f t="shared" si="42"/>
        <v>31589.239999999998</v>
      </c>
      <c r="U233" s="78"/>
      <c r="V233" s="78"/>
    </row>
    <row r="234" spans="1:22" s="83" customFormat="1" ht="18.75" customHeight="1" x14ac:dyDescent="0.3">
      <c r="A234" s="78">
        <v>223</v>
      </c>
      <c r="B234" s="79" t="s">
        <v>884</v>
      </c>
      <c r="C234" s="79" t="s">
        <v>885</v>
      </c>
      <c r="D234" s="79" t="s">
        <v>40</v>
      </c>
      <c r="E234" s="79" t="s">
        <v>433</v>
      </c>
      <c r="F234" s="80" t="s">
        <v>905</v>
      </c>
      <c r="G234" s="85" t="s">
        <v>700</v>
      </c>
      <c r="H234" s="81">
        <v>33600</v>
      </c>
      <c r="I234" s="81">
        <v>0</v>
      </c>
      <c r="J234" s="81">
        <v>25</v>
      </c>
      <c r="K234" s="81">
        <f t="shared" si="43"/>
        <v>964.32</v>
      </c>
      <c r="L234" s="81">
        <f t="shared" si="44"/>
        <v>2385.6</v>
      </c>
      <c r="M234" s="82">
        <f t="shared" si="37"/>
        <v>369.6</v>
      </c>
      <c r="N234" s="81">
        <f t="shared" si="38"/>
        <v>1021.44</v>
      </c>
      <c r="O234" s="81">
        <f t="shared" si="39"/>
        <v>2382.2400000000002</v>
      </c>
      <c r="P234" s="81">
        <v>0</v>
      </c>
      <c r="Q234" s="81">
        <f t="shared" si="45"/>
        <v>7123.2000000000007</v>
      </c>
      <c r="R234" s="81">
        <f t="shared" si="40"/>
        <v>2010.7600000000002</v>
      </c>
      <c r="S234" s="81">
        <f t="shared" si="41"/>
        <v>5137.4400000000005</v>
      </c>
      <c r="T234" s="81">
        <f t="shared" si="42"/>
        <v>31589.239999999998</v>
      </c>
      <c r="U234" s="78"/>
      <c r="V234" s="78"/>
    </row>
    <row r="235" spans="1:22" s="104" customFormat="1" ht="37.5" customHeight="1" x14ac:dyDescent="0.3">
      <c r="A235" s="78">
        <v>224</v>
      </c>
      <c r="B235" s="99" t="s">
        <v>65</v>
      </c>
      <c r="C235" s="99" t="s">
        <v>66</v>
      </c>
      <c r="D235" s="100" t="s">
        <v>67</v>
      </c>
      <c r="E235" s="100" t="s">
        <v>68</v>
      </c>
      <c r="F235" s="101" t="s">
        <v>905</v>
      </c>
      <c r="G235" s="100" t="s">
        <v>699</v>
      </c>
      <c r="H235" s="102">
        <v>33541.199999999997</v>
      </c>
      <c r="I235" s="102">
        <v>0</v>
      </c>
      <c r="J235" s="102">
        <v>25</v>
      </c>
      <c r="K235" s="102">
        <f t="shared" si="43"/>
        <v>962.63243999999986</v>
      </c>
      <c r="L235" s="102">
        <f t="shared" si="44"/>
        <v>2381.4251999999997</v>
      </c>
      <c r="M235" s="103">
        <f t="shared" si="37"/>
        <v>368.95319999999998</v>
      </c>
      <c r="N235" s="102">
        <f t="shared" si="38"/>
        <v>1019.6524799999999</v>
      </c>
      <c r="O235" s="102">
        <f t="shared" si="39"/>
        <v>2378.0710800000002</v>
      </c>
      <c r="P235" s="102">
        <v>0</v>
      </c>
      <c r="Q235" s="102">
        <f t="shared" si="45"/>
        <v>7110.7343999999994</v>
      </c>
      <c r="R235" s="102">
        <f t="shared" si="40"/>
        <v>2007.2849199999996</v>
      </c>
      <c r="S235" s="102">
        <f t="shared" si="41"/>
        <v>5128.4494799999993</v>
      </c>
      <c r="T235" s="102">
        <f t="shared" si="42"/>
        <v>31533.915079999999</v>
      </c>
      <c r="U235" s="98"/>
      <c r="V235" s="98"/>
    </row>
    <row r="236" spans="1:22" s="83" customFormat="1" ht="18.75" customHeight="1" x14ac:dyDescent="0.3">
      <c r="A236" s="78">
        <v>225</v>
      </c>
      <c r="B236" s="79" t="s">
        <v>302</v>
      </c>
      <c r="C236" s="79" t="s">
        <v>303</v>
      </c>
      <c r="D236" s="79" t="s">
        <v>29</v>
      </c>
      <c r="E236" s="79" t="s">
        <v>304</v>
      </c>
      <c r="F236" s="80" t="s">
        <v>905</v>
      </c>
      <c r="G236" s="85" t="s">
        <v>700</v>
      </c>
      <c r="H236" s="81">
        <v>33541.199999999997</v>
      </c>
      <c r="I236" s="81">
        <v>0</v>
      </c>
      <c r="J236" s="81">
        <v>25</v>
      </c>
      <c r="K236" s="81">
        <f t="shared" si="43"/>
        <v>962.63243999999986</v>
      </c>
      <c r="L236" s="81">
        <f t="shared" si="44"/>
        <v>2381.4251999999997</v>
      </c>
      <c r="M236" s="82">
        <f t="shared" si="37"/>
        <v>368.95319999999998</v>
      </c>
      <c r="N236" s="81">
        <f t="shared" si="38"/>
        <v>1019.6524799999999</v>
      </c>
      <c r="O236" s="81">
        <f t="shared" si="39"/>
        <v>2378.0710800000002</v>
      </c>
      <c r="P236" s="81">
        <v>1350.12</v>
      </c>
      <c r="Q236" s="81">
        <f t="shared" si="45"/>
        <v>8460.8544000000002</v>
      </c>
      <c r="R236" s="81">
        <f t="shared" si="40"/>
        <v>3357.4049199999995</v>
      </c>
      <c r="S236" s="81">
        <f t="shared" si="41"/>
        <v>5128.4494799999993</v>
      </c>
      <c r="T236" s="81">
        <f t="shared" si="42"/>
        <v>30183.795079999996</v>
      </c>
      <c r="U236" s="78"/>
      <c r="V236" s="78"/>
    </row>
    <row r="237" spans="1:22" s="83" customFormat="1" ht="18.75" customHeight="1" x14ac:dyDescent="0.3">
      <c r="A237" s="78">
        <v>226</v>
      </c>
      <c r="B237" s="79" t="s">
        <v>580</v>
      </c>
      <c r="C237" s="79" t="s">
        <v>599</v>
      </c>
      <c r="D237" s="79" t="s">
        <v>29</v>
      </c>
      <c r="E237" s="79" t="s">
        <v>33</v>
      </c>
      <c r="F237" s="80" t="s">
        <v>905</v>
      </c>
      <c r="G237" s="85" t="s">
        <v>699</v>
      </c>
      <c r="H237" s="81">
        <v>33396</v>
      </c>
      <c r="I237" s="81">
        <v>0</v>
      </c>
      <c r="J237" s="81">
        <v>25</v>
      </c>
      <c r="K237" s="81">
        <f t="shared" si="43"/>
        <v>958.46519999999998</v>
      </c>
      <c r="L237" s="81">
        <f t="shared" si="44"/>
        <v>2371.116</v>
      </c>
      <c r="M237" s="82">
        <f t="shared" si="37"/>
        <v>367.35600000000005</v>
      </c>
      <c r="N237" s="81">
        <f t="shared" si="38"/>
        <v>1015.2384</v>
      </c>
      <c r="O237" s="81">
        <f t="shared" si="39"/>
        <v>2367.7764000000002</v>
      </c>
      <c r="P237" s="81">
        <v>0</v>
      </c>
      <c r="Q237" s="81">
        <f t="shared" si="45"/>
        <v>7079.9520000000011</v>
      </c>
      <c r="R237" s="81">
        <f t="shared" si="40"/>
        <v>1998.7035999999998</v>
      </c>
      <c r="S237" s="81">
        <f t="shared" si="41"/>
        <v>5106.2484000000004</v>
      </c>
      <c r="T237" s="81">
        <f t="shared" si="42"/>
        <v>31397.296399999999</v>
      </c>
      <c r="U237" s="78"/>
      <c r="V237" s="78"/>
    </row>
    <row r="238" spans="1:22" s="83" customFormat="1" ht="18.75" customHeight="1" x14ac:dyDescent="0.3">
      <c r="A238" s="78">
        <v>227</v>
      </c>
      <c r="B238" s="79" t="s">
        <v>622</v>
      </c>
      <c r="C238" s="79" t="s">
        <v>623</v>
      </c>
      <c r="D238" s="79" t="s">
        <v>29</v>
      </c>
      <c r="E238" s="79" t="s">
        <v>33</v>
      </c>
      <c r="F238" s="80" t="s">
        <v>905</v>
      </c>
      <c r="G238" s="85" t="s">
        <v>699</v>
      </c>
      <c r="H238" s="81">
        <v>33396</v>
      </c>
      <c r="I238" s="81">
        <v>0</v>
      </c>
      <c r="J238" s="81">
        <v>25</v>
      </c>
      <c r="K238" s="81">
        <f t="shared" si="43"/>
        <v>958.46519999999998</v>
      </c>
      <c r="L238" s="81">
        <f t="shared" si="44"/>
        <v>2371.116</v>
      </c>
      <c r="M238" s="82">
        <f t="shared" ref="M238:M300" si="46">+H238*1.1%</f>
        <v>367.35600000000005</v>
      </c>
      <c r="N238" s="81">
        <f t="shared" si="38"/>
        <v>1015.2384</v>
      </c>
      <c r="O238" s="81">
        <f t="shared" si="39"/>
        <v>2367.7764000000002</v>
      </c>
      <c r="P238" s="81">
        <v>0</v>
      </c>
      <c r="Q238" s="81">
        <f t="shared" si="45"/>
        <v>7079.9520000000011</v>
      </c>
      <c r="R238" s="81">
        <f t="shared" si="40"/>
        <v>1998.7035999999998</v>
      </c>
      <c r="S238" s="81">
        <f t="shared" si="41"/>
        <v>5106.2484000000004</v>
      </c>
      <c r="T238" s="81">
        <f t="shared" si="42"/>
        <v>31397.296399999999</v>
      </c>
      <c r="U238" s="78"/>
      <c r="V238" s="78"/>
    </row>
    <row r="239" spans="1:22" s="83" customFormat="1" ht="18.75" customHeight="1" x14ac:dyDescent="0.3">
      <c r="A239" s="78">
        <v>228</v>
      </c>
      <c r="B239" s="79" t="s">
        <v>672</v>
      </c>
      <c r="C239" s="79" t="s">
        <v>673</v>
      </c>
      <c r="D239" s="79" t="s">
        <v>29</v>
      </c>
      <c r="E239" s="79" t="s">
        <v>33</v>
      </c>
      <c r="F239" s="80" t="s">
        <v>905</v>
      </c>
      <c r="G239" s="85" t="s">
        <v>699</v>
      </c>
      <c r="H239" s="81">
        <v>33396</v>
      </c>
      <c r="I239" s="81">
        <v>0</v>
      </c>
      <c r="J239" s="81">
        <v>25</v>
      </c>
      <c r="K239" s="81">
        <f t="shared" si="43"/>
        <v>958.46519999999998</v>
      </c>
      <c r="L239" s="81">
        <f t="shared" si="44"/>
        <v>2371.116</v>
      </c>
      <c r="M239" s="82">
        <f t="shared" si="46"/>
        <v>367.35600000000005</v>
      </c>
      <c r="N239" s="81">
        <f t="shared" si="38"/>
        <v>1015.2384</v>
      </c>
      <c r="O239" s="81">
        <f t="shared" si="39"/>
        <v>2367.7764000000002</v>
      </c>
      <c r="P239" s="81">
        <v>0</v>
      </c>
      <c r="Q239" s="81">
        <f t="shared" si="45"/>
        <v>7079.9520000000011</v>
      </c>
      <c r="R239" s="81">
        <f t="shared" si="40"/>
        <v>1998.7035999999998</v>
      </c>
      <c r="S239" s="81">
        <f t="shared" si="41"/>
        <v>5106.2484000000004</v>
      </c>
      <c r="T239" s="81">
        <f t="shared" si="42"/>
        <v>31397.296399999999</v>
      </c>
      <c r="U239" s="78"/>
      <c r="V239" s="78"/>
    </row>
    <row r="240" spans="1:22" s="83" customFormat="1" ht="18.75" customHeight="1" x14ac:dyDescent="0.3">
      <c r="A240" s="78">
        <v>229</v>
      </c>
      <c r="B240" s="79" t="s">
        <v>674</v>
      </c>
      <c r="C240" s="79" t="s">
        <v>675</v>
      </c>
      <c r="D240" s="79" t="s">
        <v>29</v>
      </c>
      <c r="E240" s="79" t="s">
        <v>33</v>
      </c>
      <c r="F240" s="80" t="s">
        <v>905</v>
      </c>
      <c r="G240" s="85" t="s">
        <v>699</v>
      </c>
      <c r="H240" s="81">
        <v>33396</v>
      </c>
      <c r="I240" s="81">
        <v>0</v>
      </c>
      <c r="J240" s="81">
        <v>25</v>
      </c>
      <c r="K240" s="81">
        <f t="shared" si="43"/>
        <v>958.46519999999998</v>
      </c>
      <c r="L240" s="81">
        <f t="shared" si="44"/>
        <v>2371.116</v>
      </c>
      <c r="M240" s="82">
        <f t="shared" si="46"/>
        <v>367.35600000000005</v>
      </c>
      <c r="N240" s="81">
        <f t="shared" si="38"/>
        <v>1015.2384</v>
      </c>
      <c r="O240" s="81">
        <f t="shared" si="39"/>
        <v>2367.7764000000002</v>
      </c>
      <c r="P240" s="81">
        <v>0</v>
      </c>
      <c r="Q240" s="81">
        <f t="shared" si="45"/>
        <v>7079.9520000000011</v>
      </c>
      <c r="R240" s="81">
        <f t="shared" si="40"/>
        <v>1998.7035999999998</v>
      </c>
      <c r="S240" s="81">
        <f t="shared" si="41"/>
        <v>5106.2484000000004</v>
      </c>
      <c r="T240" s="81">
        <f t="shared" si="42"/>
        <v>31397.296399999999</v>
      </c>
      <c r="U240" s="78"/>
      <c r="V240" s="78"/>
    </row>
    <row r="241" spans="1:22" s="83" customFormat="1" ht="18.75" customHeight="1" x14ac:dyDescent="0.3">
      <c r="A241" s="78">
        <v>230</v>
      </c>
      <c r="B241" s="79" t="s">
        <v>676</v>
      </c>
      <c r="C241" s="79" t="s">
        <v>677</v>
      </c>
      <c r="D241" s="79" t="s">
        <v>29</v>
      </c>
      <c r="E241" s="79" t="s">
        <v>33</v>
      </c>
      <c r="F241" s="80" t="s">
        <v>905</v>
      </c>
      <c r="G241" s="85" t="s">
        <v>699</v>
      </c>
      <c r="H241" s="81">
        <v>33396</v>
      </c>
      <c r="I241" s="81">
        <v>0</v>
      </c>
      <c r="J241" s="81">
        <v>25</v>
      </c>
      <c r="K241" s="81">
        <f t="shared" si="43"/>
        <v>958.46519999999998</v>
      </c>
      <c r="L241" s="81">
        <f t="shared" si="44"/>
        <v>2371.116</v>
      </c>
      <c r="M241" s="82">
        <f t="shared" si="46"/>
        <v>367.35600000000005</v>
      </c>
      <c r="N241" s="81">
        <f t="shared" ref="N241:N303" si="47">+H241*3.04%</f>
        <v>1015.2384</v>
      </c>
      <c r="O241" s="81">
        <f t="shared" ref="O241:O303" si="48">+H241*7.09%</f>
        <v>2367.7764000000002</v>
      </c>
      <c r="P241" s="81">
        <v>0</v>
      </c>
      <c r="Q241" s="81">
        <f t="shared" si="45"/>
        <v>7079.9520000000011</v>
      </c>
      <c r="R241" s="81">
        <f t="shared" si="40"/>
        <v>1998.7035999999998</v>
      </c>
      <c r="S241" s="81">
        <f t="shared" si="41"/>
        <v>5106.2484000000004</v>
      </c>
      <c r="T241" s="81">
        <f t="shared" si="42"/>
        <v>31397.296399999999</v>
      </c>
      <c r="U241" s="78"/>
      <c r="V241" s="78"/>
    </row>
    <row r="242" spans="1:22" s="83" customFormat="1" ht="18.75" customHeight="1" x14ac:dyDescent="0.3">
      <c r="A242" s="78">
        <v>231</v>
      </c>
      <c r="B242" s="79" t="s">
        <v>624</v>
      </c>
      <c r="C242" s="79" t="s">
        <v>625</v>
      </c>
      <c r="D242" s="79" t="s">
        <v>29</v>
      </c>
      <c r="E242" s="79" t="s">
        <v>33</v>
      </c>
      <c r="F242" s="80" t="s">
        <v>905</v>
      </c>
      <c r="G242" s="85" t="s">
        <v>699</v>
      </c>
      <c r="H242" s="81">
        <v>33396</v>
      </c>
      <c r="I242" s="81">
        <v>0</v>
      </c>
      <c r="J242" s="81">
        <v>25</v>
      </c>
      <c r="K242" s="81">
        <f t="shared" si="43"/>
        <v>958.46519999999998</v>
      </c>
      <c r="L242" s="81">
        <f t="shared" si="44"/>
        <v>2371.116</v>
      </c>
      <c r="M242" s="82">
        <f t="shared" si="46"/>
        <v>367.35600000000005</v>
      </c>
      <c r="N242" s="81">
        <f t="shared" si="47"/>
        <v>1015.2384</v>
      </c>
      <c r="O242" s="81">
        <f t="shared" si="48"/>
        <v>2367.7764000000002</v>
      </c>
      <c r="P242" s="81">
        <v>0</v>
      </c>
      <c r="Q242" s="81">
        <f t="shared" si="45"/>
        <v>7079.9520000000011</v>
      </c>
      <c r="R242" s="81">
        <f t="shared" si="40"/>
        <v>1998.7035999999998</v>
      </c>
      <c r="S242" s="81">
        <f t="shared" si="41"/>
        <v>5106.2484000000004</v>
      </c>
      <c r="T242" s="81">
        <f t="shared" si="42"/>
        <v>31397.296399999999</v>
      </c>
      <c r="U242" s="78"/>
      <c r="V242" s="78"/>
    </row>
    <row r="243" spans="1:22" s="83" customFormat="1" ht="18.75" customHeight="1" x14ac:dyDescent="0.3">
      <c r="A243" s="78">
        <v>232</v>
      </c>
      <c r="B243" s="79" t="s">
        <v>692</v>
      </c>
      <c r="C243" s="79" t="s">
        <v>894</v>
      </c>
      <c r="D243" s="79" t="s">
        <v>29</v>
      </c>
      <c r="E243" s="79" t="s">
        <v>33</v>
      </c>
      <c r="F243" s="80" t="s">
        <v>905</v>
      </c>
      <c r="G243" s="85" t="s">
        <v>699</v>
      </c>
      <c r="H243" s="81">
        <v>33396</v>
      </c>
      <c r="I243" s="81">
        <v>0</v>
      </c>
      <c r="J243" s="81">
        <v>25</v>
      </c>
      <c r="K243" s="81">
        <f t="shared" si="43"/>
        <v>958.46519999999998</v>
      </c>
      <c r="L243" s="81">
        <f t="shared" si="44"/>
        <v>2371.116</v>
      </c>
      <c r="M243" s="82">
        <f t="shared" si="46"/>
        <v>367.35600000000005</v>
      </c>
      <c r="N243" s="81">
        <f t="shared" si="47"/>
        <v>1015.2384</v>
      </c>
      <c r="O243" s="81">
        <f t="shared" si="48"/>
        <v>2367.7764000000002</v>
      </c>
      <c r="P243" s="81">
        <v>0</v>
      </c>
      <c r="Q243" s="81">
        <f t="shared" si="45"/>
        <v>7079.9520000000011</v>
      </c>
      <c r="R243" s="81">
        <f t="shared" si="40"/>
        <v>1998.7035999999998</v>
      </c>
      <c r="S243" s="81">
        <f t="shared" si="41"/>
        <v>5106.2484000000004</v>
      </c>
      <c r="T243" s="81">
        <f t="shared" si="42"/>
        <v>31397.296399999999</v>
      </c>
      <c r="U243" s="78"/>
      <c r="V243" s="78"/>
    </row>
    <row r="244" spans="1:22" s="83" customFormat="1" ht="18.75" customHeight="1" x14ac:dyDescent="0.3">
      <c r="A244" s="78">
        <v>233</v>
      </c>
      <c r="B244" s="79" t="s">
        <v>666</v>
      </c>
      <c r="C244" s="79" t="s">
        <v>667</v>
      </c>
      <c r="D244" s="79" t="s">
        <v>29</v>
      </c>
      <c r="E244" s="79" t="s">
        <v>33</v>
      </c>
      <c r="F244" s="80" t="s">
        <v>905</v>
      </c>
      <c r="G244" s="85" t="s">
        <v>699</v>
      </c>
      <c r="H244" s="81">
        <v>33396</v>
      </c>
      <c r="I244" s="81">
        <v>0</v>
      </c>
      <c r="J244" s="81">
        <v>25</v>
      </c>
      <c r="K244" s="81">
        <f t="shared" si="43"/>
        <v>958.46519999999998</v>
      </c>
      <c r="L244" s="81">
        <f t="shared" si="44"/>
        <v>2371.116</v>
      </c>
      <c r="M244" s="82">
        <f t="shared" si="46"/>
        <v>367.35600000000005</v>
      </c>
      <c r="N244" s="81">
        <f t="shared" si="47"/>
        <v>1015.2384</v>
      </c>
      <c r="O244" s="81">
        <f t="shared" si="48"/>
        <v>2367.7764000000002</v>
      </c>
      <c r="P244" s="81">
        <v>2700.24</v>
      </c>
      <c r="Q244" s="81">
        <f t="shared" si="45"/>
        <v>9780.1920000000009</v>
      </c>
      <c r="R244" s="81">
        <f t="shared" si="40"/>
        <v>4698.9435999999996</v>
      </c>
      <c r="S244" s="81">
        <f t="shared" si="41"/>
        <v>5106.2484000000004</v>
      </c>
      <c r="T244" s="81">
        <f t="shared" si="42"/>
        <v>28697.056400000001</v>
      </c>
      <c r="U244" s="78"/>
      <c r="V244" s="78"/>
    </row>
    <row r="245" spans="1:22" s="83" customFormat="1" ht="18.75" customHeight="1" x14ac:dyDescent="0.3">
      <c r="A245" s="78">
        <v>234</v>
      </c>
      <c r="B245" s="79" t="s">
        <v>668</v>
      </c>
      <c r="C245" s="79" t="s">
        <v>669</v>
      </c>
      <c r="D245" s="79" t="s">
        <v>29</v>
      </c>
      <c r="E245" s="79" t="s">
        <v>33</v>
      </c>
      <c r="F245" s="80" t="s">
        <v>905</v>
      </c>
      <c r="G245" s="85" t="s">
        <v>699</v>
      </c>
      <c r="H245" s="81">
        <v>33396</v>
      </c>
      <c r="I245" s="81">
        <v>0</v>
      </c>
      <c r="J245" s="81">
        <v>25</v>
      </c>
      <c r="K245" s="81">
        <f t="shared" si="43"/>
        <v>958.46519999999998</v>
      </c>
      <c r="L245" s="81">
        <f t="shared" si="44"/>
        <v>2371.116</v>
      </c>
      <c r="M245" s="82">
        <f t="shared" si="46"/>
        <v>367.35600000000005</v>
      </c>
      <c r="N245" s="81">
        <f t="shared" si="47"/>
        <v>1015.2384</v>
      </c>
      <c r="O245" s="81">
        <f t="shared" si="48"/>
        <v>2367.7764000000002</v>
      </c>
      <c r="P245" s="81">
        <v>1350.12</v>
      </c>
      <c r="Q245" s="81">
        <f t="shared" si="45"/>
        <v>8430.0720000000001</v>
      </c>
      <c r="R245" s="81">
        <f t="shared" si="40"/>
        <v>3348.8235999999997</v>
      </c>
      <c r="S245" s="81">
        <f t="shared" si="41"/>
        <v>5106.2484000000004</v>
      </c>
      <c r="T245" s="81">
        <f t="shared" si="42"/>
        <v>30047.1764</v>
      </c>
      <c r="U245" s="78"/>
      <c r="V245" s="78"/>
    </row>
    <row r="246" spans="1:22" s="83" customFormat="1" ht="18.75" customHeight="1" x14ac:dyDescent="0.3">
      <c r="A246" s="78">
        <v>235</v>
      </c>
      <c r="B246" s="79" t="s">
        <v>628</v>
      </c>
      <c r="C246" s="79" t="s">
        <v>629</v>
      </c>
      <c r="D246" s="79" t="s">
        <v>29</v>
      </c>
      <c r="E246" s="79" t="s">
        <v>33</v>
      </c>
      <c r="F246" s="80" t="s">
        <v>905</v>
      </c>
      <c r="G246" s="85" t="s">
        <v>699</v>
      </c>
      <c r="H246" s="81">
        <v>33396</v>
      </c>
      <c r="I246" s="81">
        <v>0</v>
      </c>
      <c r="J246" s="81">
        <v>25</v>
      </c>
      <c r="K246" s="81">
        <f t="shared" si="43"/>
        <v>958.46519999999998</v>
      </c>
      <c r="L246" s="81">
        <f t="shared" si="44"/>
        <v>2371.116</v>
      </c>
      <c r="M246" s="82">
        <f t="shared" si="46"/>
        <v>367.35600000000005</v>
      </c>
      <c r="N246" s="81">
        <f t="shared" si="47"/>
        <v>1015.2384</v>
      </c>
      <c r="O246" s="81">
        <f t="shared" si="48"/>
        <v>2367.7764000000002</v>
      </c>
      <c r="P246" s="81">
        <v>0</v>
      </c>
      <c r="Q246" s="81">
        <f t="shared" si="45"/>
        <v>7079.9520000000011</v>
      </c>
      <c r="R246" s="81">
        <f t="shared" si="40"/>
        <v>1998.7035999999998</v>
      </c>
      <c r="S246" s="81">
        <f t="shared" si="41"/>
        <v>5106.2484000000004</v>
      </c>
      <c r="T246" s="81">
        <f t="shared" si="42"/>
        <v>31397.296399999999</v>
      </c>
      <c r="U246" s="78"/>
      <c r="V246" s="78"/>
    </row>
    <row r="247" spans="1:22" s="83" customFormat="1" ht="18.75" customHeight="1" x14ac:dyDescent="0.3">
      <c r="A247" s="78">
        <v>236</v>
      </c>
      <c r="B247" s="79" t="s">
        <v>148</v>
      </c>
      <c r="C247" s="79" t="s">
        <v>595</v>
      </c>
      <c r="D247" s="79" t="s">
        <v>63</v>
      </c>
      <c r="E247" s="79" t="s">
        <v>149</v>
      </c>
      <c r="F247" s="80" t="s">
        <v>905</v>
      </c>
      <c r="G247" s="85" t="s">
        <v>699</v>
      </c>
      <c r="H247" s="81">
        <v>33062.04</v>
      </c>
      <c r="I247" s="81">
        <v>0</v>
      </c>
      <c r="J247" s="81">
        <v>25</v>
      </c>
      <c r="K247" s="81">
        <f t="shared" si="43"/>
        <v>948.88054799999998</v>
      </c>
      <c r="L247" s="81">
        <f t="shared" si="44"/>
        <v>2347.4048399999997</v>
      </c>
      <c r="M247" s="82">
        <f t="shared" si="46"/>
        <v>363.68244000000004</v>
      </c>
      <c r="N247" s="81">
        <f t="shared" si="47"/>
        <v>1005.086016</v>
      </c>
      <c r="O247" s="81">
        <f t="shared" si="48"/>
        <v>2344.0986360000002</v>
      </c>
      <c r="P247" s="81">
        <v>0</v>
      </c>
      <c r="Q247" s="81">
        <f t="shared" si="45"/>
        <v>7009.1524800000007</v>
      </c>
      <c r="R247" s="81">
        <f t="shared" si="40"/>
        <v>1978.9665639999998</v>
      </c>
      <c r="S247" s="81">
        <f t="shared" si="41"/>
        <v>5055.1859160000004</v>
      </c>
      <c r="T247" s="81">
        <f t="shared" si="42"/>
        <v>31083.073436000002</v>
      </c>
      <c r="U247" s="78"/>
      <c r="V247" s="78"/>
    </row>
    <row r="248" spans="1:22" s="83" customFormat="1" ht="18.75" customHeight="1" x14ac:dyDescent="0.3">
      <c r="A248" s="78">
        <v>237</v>
      </c>
      <c r="B248" s="79" t="s">
        <v>208</v>
      </c>
      <c r="C248" s="79" t="s">
        <v>209</v>
      </c>
      <c r="D248" s="79" t="s">
        <v>63</v>
      </c>
      <c r="E248" s="79" t="s">
        <v>149</v>
      </c>
      <c r="F248" s="80" t="s">
        <v>905</v>
      </c>
      <c r="G248" s="85" t="s">
        <v>699</v>
      </c>
      <c r="H248" s="81">
        <v>33062.04</v>
      </c>
      <c r="I248" s="81">
        <v>0</v>
      </c>
      <c r="J248" s="81">
        <v>25</v>
      </c>
      <c r="K248" s="81">
        <f t="shared" si="43"/>
        <v>948.88054799999998</v>
      </c>
      <c r="L248" s="81">
        <f t="shared" si="44"/>
        <v>2347.4048399999997</v>
      </c>
      <c r="M248" s="82">
        <f t="shared" si="46"/>
        <v>363.68244000000004</v>
      </c>
      <c r="N248" s="81">
        <f t="shared" si="47"/>
        <v>1005.086016</v>
      </c>
      <c r="O248" s="81">
        <f t="shared" si="48"/>
        <v>2344.0986360000002</v>
      </c>
      <c r="P248" s="81">
        <v>0</v>
      </c>
      <c r="Q248" s="81">
        <f t="shared" si="45"/>
        <v>7009.1524800000007</v>
      </c>
      <c r="R248" s="81">
        <f t="shared" si="40"/>
        <v>1978.9665639999998</v>
      </c>
      <c r="S248" s="81">
        <f t="shared" si="41"/>
        <v>5055.1859160000004</v>
      </c>
      <c r="T248" s="81">
        <f t="shared" si="42"/>
        <v>31083.073436000002</v>
      </c>
      <c r="U248" s="78"/>
      <c r="V248" s="78"/>
    </row>
    <row r="249" spans="1:22" s="104" customFormat="1" ht="37.5" customHeight="1" x14ac:dyDescent="0.3">
      <c r="A249" s="78">
        <v>238</v>
      </c>
      <c r="B249" s="99" t="s">
        <v>225</v>
      </c>
      <c r="C249" s="99" t="s">
        <v>226</v>
      </c>
      <c r="D249" s="100" t="s">
        <v>67</v>
      </c>
      <c r="E249" s="99" t="s">
        <v>71</v>
      </c>
      <c r="F249" s="101" t="s">
        <v>904</v>
      </c>
      <c r="G249" s="100" t="s">
        <v>699</v>
      </c>
      <c r="H249" s="102">
        <v>33000.81</v>
      </c>
      <c r="I249" s="102">
        <v>0</v>
      </c>
      <c r="J249" s="102">
        <v>25</v>
      </c>
      <c r="K249" s="102">
        <f t="shared" si="43"/>
        <v>947.12324699999988</v>
      </c>
      <c r="L249" s="102">
        <f t="shared" si="44"/>
        <v>2343.0575099999996</v>
      </c>
      <c r="M249" s="103">
        <f t="shared" si="46"/>
        <v>363.00891000000001</v>
      </c>
      <c r="N249" s="102">
        <f t="shared" si="47"/>
        <v>1003.2246239999999</v>
      </c>
      <c r="O249" s="102">
        <f t="shared" si="48"/>
        <v>2339.7574289999998</v>
      </c>
      <c r="P249" s="102">
        <v>2700.24</v>
      </c>
      <c r="Q249" s="102">
        <f t="shared" si="45"/>
        <v>9696.4117199999982</v>
      </c>
      <c r="R249" s="102">
        <f t="shared" si="40"/>
        <v>4675.5878709999997</v>
      </c>
      <c r="S249" s="102">
        <f t="shared" si="41"/>
        <v>5045.8238489999994</v>
      </c>
      <c r="T249" s="102">
        <f t="shared" si="42"/>
        <v>28325.222128999998</v>
      </c>
      <c r="U249" s="98"/>
      <c r="V249" s="98"/>
    </row>
    <row r="250" spans="1:22" s="104" customFormat="1" ht="37.5" customHeight="1" x14ac:dyDescent="0.3">
      <c r="A250" s="78">
        <v>239</v>
      </c>
      <c r="B250" s="99" t="s">
        <v>57</v>
      </c>
      <c r="C250" s="99" t="s">
        <v>272</v>
      </c>
      <c r="D250" s="100" t="s">
        <v>146</v>
      </c>
      <c r="E250" s="99" t="s">
        <v>41</v>
      </c>
      <c r="F250" s="101" t="s">
        <v>905</v>
      </c>
      <c r="G250" s="100" t="s">
        <v>699</v>
      </c>
      <c r="H250" s="102">
        <v>33000</v>
      </c>
      <c r="I250" s="102">
        <v>0</v>
      </c>
      <c r="J250" s="102">
        <v>25</v>
      </c>
      <c r="K250" s="102">
        <f t="shared" si="43"/>
        <v>947.1</v>
      </c>
      <c r="L250" s="102">
        <f t="shared" si="44"/>
        <v>2343</v>
      </c>
      <c r="M250" s="103">
        <f t="shared" si="46"/>
        <v>363.00000000000006</v>
      </c>
      <c r="N250" s="102">
        <f t="shared" si="47"/>
        <v>1003.2</v>
      </c>
      <c r="O250" s="102">
        <f t="shared" si="48"/>
        <v>2339.7000000000003</v>
      </c>
      <c r="P250" s="102">
        <v>0</v>
      </c>
      <c r="Q250" s="102">
        <f t="shared" si="45"/>
        <v>6996</v>
      </c>
      <c r="R250" s="102">
        <f t="shared" si="40"/>
        <v>1975.3000000000002</v>
      </c>
      <c r="S250" s="102">
        <f t="shared" si="41"/>
        <v>5045.7000000000007</v>
      </c>
      <c r="T250" s="102">
        <f t="shared" si="42"/>
        <v>31024.7</v>
      </c>
      <c r="U250" s="98"/>
      <c r="V250" s="98"/>
    </row>
    <row r="251" spans="1:22" s="104" customFormat="1" ht="37.5" customHeight="1" x14ac:dyDescent="0.3">
      <c r="A251" s="78">
        <v>240</v>
      </c>
      <c r="B251" s="99" t="s">
        <v>1095</v>
      </c>
      <c r="C251" s="99" t="s">
        <v>1096</v>
      </c>
      <c r="D251" s="100" t="s">
        <v>756</v>
      </c>
      <c r="E251" s="100" t="s">
        <v>1097</v>
      </c>
      <c r="F251" s="101" t="s">
        <v>905</v>
      </c>
      <c r="G251" s="100" t="s">
        <v>700</v>
      </c>
      <c r="H251" s="102">
        <v>33000</v>
      </c>
      <c r="I251" s="102">
        <v>0</v>
      </c>
      <c r="J251" s="102">
        <v>25</v>
      </c>
      <c r="K251" s="102">
        <f t="shared" si="43"/>
        <v>947.1</v>
      </c>
      <c r="L251" s="102">
        <f t="shared" si="44"/>
        <v>2343</v>
      </c>
      <c r="M251" s="103">
        <f t="shared" si="46"/>
        <v>363.00000000000006</v>
      </c>
      <c r="N251" s="102">
        <f t="shared" si="47"/>
        <v>1003.2</v>
      </c>
      <c r="O251" s="102">
        <f t="shared" si="48"/>
        <v>2339.7000000000003</v>
      </c>
      <c r="P251" s="102"/>
      <c r="Q251" s="102">
        <f t="shared" si="45"/>
        <v>6996</v>
      </c>
      <c r="R251" s="102">
        <f t="shared" si="40"/>
        <v>1975.3000000000002</v>
      </c>
      <c r="S251" s="102">
        <f t="shared" si="41"/>
        <v>5045.7000000000007</v>
      </c>
      <c r="T251" s="102">
        <f t="shared" si="42"/>
        <v>31024.7</v>
      </c>
      <c r="U251" s="98"/>
      <c r="V251" s="98"/>
    </row>
    <row r="252" spans="1:22" s="83" customFormat="1" ht="18.75" customHeight="1" x14ac:dyDescent="0.3">
      <c r="A252" s="78">
        <v>241</v>
      </c>
      <c r="B252" s="79" t="s">
        <v>140</v>
      </c>
      <c r="C252" s="79" t="s">
        <v>141</v>
      </c>
      <c r="D252" s="79" t="s">
        <v>142</v>
      </c>
      <c r="E252" s="79" t="s">
        <v>948</v>
      </c>
      <c r="F252" s="80" t="s">
        <v>905</v>
      </c>
      <c r="G252" s="85" t="s">
        <v>699</v>
      </c>
      <c r="H252" s="81">
        <v>32546.94</v>
      </c>
      <c r="I252" s="81">
        <v>0</v>
      </c>
      <c r="J252" s="81">
        <v>25</v>
      </c>
      <c r="K252" s="81">
        <f t="shared" si="43"/>
        <v>934.09717799999999</v>
      </c>
      <c r="L252" s="81">
        <f t="shared" si="44"/>
        <v>2310.8327399999998</v>
      </c>
      <c r="M252" s="82">
        <f t="shared" si="46"/>
        <v>358.01634000000001</v>
      </c>
      <c r="N252" s="81">
        <f t="shared" si="47"/>
        <v>989.42697599999997</v>
      </c>
      <c r="O252" s="81">
        <f t="shared" si="48"/>
        <v>2307.5780460000001</v>
      </c>
      <c r="P252" s="81">
        <v>1350.12</v>
      </c>
      <c r="Q252" s="81">
        <f t="shared" si="45"/>
        <v>8250.0712800000001</v>
      </c>
      <c r="R252" s="81">
        <f t="shared" si="40"/>
        <v>3298.6441539999996</v>
      </c>
      <c r="S252" s="81">
        <f t="shared" si="41"/>
        <v>4976.4271260000005</v>
      </c>
      <c r="T252" s="81">
        <f t="shared" si="42"/>
        <v>29248.295846000001</v>
      </c>
      <c r="U252" s="78"/>
      <c r="V252" s="78"/>
    </row>
    <row r="253" spans="1:22" s="83" customFormat="1" ht="18.75" customHeight="1" x14ac:dyDescent="0.3">
      <c r="A253" s="78">
        <v>242</v>
      </c>
      <c r="B253" s="79" t="s">
        <v>959</v>
      </c>
      <c r="C253" s="79" t="s">
        <v>960</v>
      </c>
      <c r="D253" s="79" t="s">
        <v>756</v>
      </c>
      <c r="E253" s="79" t="s">
        <v>433</v>
      </c>
      <c r="F253" s="80" t="s">
        <v>905</v>
      </c>
      <c r="G253" s="85" t="s">
        <v>700</v>
      </c>
      <c r="H253" s="81">
        <v>32500</v>
      </c>
      <c r="I253" s="81">
        <v>0</v>
      </c>
      <c r="J253" s="81">
        <v>25</v>
      </c>
      <c r="K253" s="81">
        <f t="shared" si="43"/>
        <v>932.75</v>
      </c>
      <c r="L253" s="81">
        <f t="shared" si="44"/>
        <v>2307.5</v>
      </c>
      <c r="M253" s="82">
        <f t="shared" si="46"/>
        <v>357.50000000000006</v>
      </c>
      <c r="N253" s="81">
        <f t="shared" si="47"/>
        <v>988</v>
      </c>
      <c r="O253" s="81">
        <f t="shared" si="48"/>
        <v>2304.25</v>
      </c>
      <c r="P253" s="81">
        <v>0</v>
      </c>
      <c r="Q253" s="81">
        <f t="shared" si="45"/>
        <v>6890</v>
      </c>
      <c r="R253" s="81">
        <f t="shared" si="40"/>
        <v>1945.75</v>
      </c>
      <c r="S253" s="81">
        <f t="shared" si="41"/>
        <v>4969.25</v>
      </c>
      <c r="T253" s="81">
        <f t="shared" si="42"/>
        <v>30554.25</v>
      </c>
      <c r="U253" s="78"/>
      <c r="V253" s="78"/>
    </row>
    <row r="254" spans="1:22" s="83" customFormat="1" ht="18.75" customHeight="1" x14ac:dyDescent="0.3">
      <c r="A254" s="78">
        <v>243</v>
      </c>
      <c r="B254" s="79" t="s">
        <v>853</v>
      </c>
      <c r="C254" s="79" t="s">
        <v>670</v>
      </c>
      <c r="D254" s="79" t="s">
        <v>29</v>
      </c>
      <c r="E254" s="79" t="s">
        <v>671</v>
      </c>
      <c r="F254" s="80" t="s">
        <v>904</v>
      </c>
      <c r="G254" s="85" t="s">
        <v>700</v>
      </c>
      <c r="H254" s="81">
        <v>32500</v>
      </c>
      <c r="I254" s="81">
        <v>0</v>
      </c>
      <c r="J254" s="81">
        <v>25</v>
      </c>
      <c r="K254" s="81">
        <f t="shared" si="43"/>
        <v>932.75</v>
      </c>
      <c r="L254" s="81">
        <f t="shared" si="44"/>
        <v>2307.5</v>
      </c>
      <c r="M254" s="82">
        <f t="shared" si="46"/>
        <v>357.50000000000006</v>
      </c>
      <c r="N254" s="81">
        <f t="shared" si="47"/>
        <v>988</v>
      </c>
      <c r="O254" s="81">
        <f t="shared" si="48"/>
        <v>2304.25</v>
      </c>
      <c r="P254" s="81">
        <v>0</v>
      </c>
      <c r="Q254" s="81">
        <f t="shared" si="45"/>
        <v>6890</v>
      </c>
      <c r="R254" s="81">
        <f t="shared" si="40"/>
        <v>1945.75</v>
      </c>
      <c r="S254" s="81">
        <f t="shared" si="41"/>
        <v>4969.25</v>
      </c>
      <c r="T254" s="81">
        <f t="shared" si="42"/>
        <v>30554.25</v>
      </c>
      <c r="U254" s="78"/>
      <c r="V254" s="78"/>
    </row>
    <row r="255" spans="1:22" s="83" customFormat="1" ht="18.75" customHeight="1" x14ac:dyDescent="0.3">
      <c r="A255" s="78">
        <v>244</v>
      </c>
      <c r="B255" s="79" t="s">
        <v>507</v>
      </c>
      <c r="C255" s="79" t="s">
        <v>508</v>
      </c>
      <c r="D255" s="79" t="s">
        <v>117</v>
      </c>
      <c r="E255" s="79" t="s">
        <v>319</v>
      </c>
      <c r="F255" s="80" t="s">
        <v>905</v>
      </c>
      <c r="G255" s="85" t="s">
        <v>700</v>
      </c>
      <c r="H255" s="81">
        <v>32400</v>
      </c>
      <c r="I255" s="81">
        <v>0</v>
      </c>
      <c r="J255" s="81">
        <v>25</v>
      </c>
      <c r="K255" s="81">
        <f t="shared" si="43"/>
        <v>929.88</v>
      </c>
      <c r="L255" s="81">
        <f t="shared" si="44"/>
        <v>2300.3999999999996</v>
      </c>
      <c r="M255" s="82">
        <f t="shared" si="46"/>
        <v>356.40000000000003</v>
      </c>
      <c r="N255" s="81">
        <f t="shared" si="47"/>
        <v>984.96</v>
      </c>
      <c r="O255" s="81">
        <f t="shared" si="48"/>
        <v>2297.1600000000003</v>
      </c>
      <c r="P255" s="81">
        <v>1350.12</v>
      </c>
      <c r="Q255" s="81">
        <f t="shared" si="45"/>
        <v>8218.9199999999983</v>
      </c>
      <c r="R255" s="81">
        <f t="shared" si="40"/>
        <v>3289.96</v>
      </c>
      <c r="S255" s="81">
        <f t="shared" si="41"/>
        <v>4953.96</v>
      </c>
      <c r="T255" s="81">
        <f t="shared" si="42"/>
        <v>29110.04</v>
      </c>
      <c r="U255" s="78"/>
      <c r="V255" s="78"/>
    </row>
    <row r="256" spans="1:22" s="83" customFormat="1" ht="18.75" customHeight="1" x14ac:dyDescent="0.3">
      <c r="A256" s="78">
        <v>245</v>
      </c>
      <c r="B256" s="79" t="s">
        <v>1098</v>
      </c>
      <c r="C256" s="79" t="s">
        <v>967</v>
      </c>
      <c r="D256" s="79" t="s">
        <v>29</v>
      </c>
      <c r="E256" s="79" t="s">
        <v>433</v>
      </c>
      <c r="F256" s="80" t="s">
        <v>905</v>
      </c>
      <c r="G256" s="85" t="s">
        <v>700</v>
      </c>
      <c r="H256" s="81">
        <v>32361</v>
      </c>
      <c r="I256" s="81"/>
      <c r="J256" s="81">
        <v>25</v>
      </c>
      <c r="K256" s="81">
        <f t="shared" si="43"/>
        <v>928.76070000000004</v>
      </c>
      <c r="L256" s="81">
        <f t="shared" si="44"/>
        <v>2297.6309999999999</v>
      </c>
      <c r="M256" s="82">
        <f t="shared" si="46"/>
        <v>355.97100000000006</v>
      </c>
      <c r="N256" s="81">
        <f t="shared" si="47"/>
        <v>983.77440000000001</v>
      </c>
      <c r="O256" s="81">
        <f t="shared" si="48"/>
        <v>2294.3949000000002</v>
      </c>
      <c r="P256" s="81"/>
      <c r="Q256" s="81">
        <f t="shared" si="45"/>
        <v>6860.5320000000002</v>
      </c>
      <c r="R256" s="81">
        <f t="shared" si="40"/>
        <v>1937.5351000000001</v>
      </c>
      <c r="S256" s="81">
        <f t="shared" si="41"/>
        <v>4947.9969000000001</v>
      </c>
      <c r="T256" s="81">
        <f t="shared" si="42"/>
        <v>30423.464899999999</v>
      </c>
      <c r="U256" s="78"/>
      <c r="V256" s="78"/>
    </row>
    <row r="257" spans="1:22" s="104" customFormat="1" ht="37.5" customHeight="1" x14ac:dyDescent="0.3">
      <c r="A257" s="78">
        <v>246</v>
      </c>
      <c r="B257" s="99" t="s">
        <v>87</v>
      </c>
      <c r="C257" s="99" t="s">
        <v>88</v>
      </c>
      <c r="D257" s="100" t="s">
        <v>44</v>
      </c>
      <c r="E257" s="99" t="s">
        <v>45</v>
      </c>
      <c r="F257" s="101" t="s">
        <v>904</v>
      </c>
      <c r="G257" s="100" t="s">
        <v>700</v>
      </c>
      <c r="H257" s="102">
        <v>32283.41</v>
      </c>
      <c r="I257" s="102">
        <v>0</v>
      </c>
      <c r="J257" s="102">
        <v>25</v>
      </c>
      <c r="K257" s="102">
        <f t="shared" si="43"/>
        <v>926.53386699999999</v>
      </c>
      <c r="L257" s="102">
        <f t="shared" si="44"/>
        <v>2292.1221099999998</v>
      </c>
      <c r="M257" s="103">
        <f t="shared" si="46"/>
        <v>355.11751000000004</v>
      </c>
      <c r="N257" s="102">
        <f t="shared" si="47"/>
        <v>981.41566399999999</v>
      </c>
      <c r="O257" s="102">
        <f t="shared" si="48"/>
        <v>2288.8937690000002</v>
      </c>
      <c r="P257" s="102">
        <v>0</v>
      </c>
      <c r="Q257" s="102">
        <f t="shared" si="45"/>
        <v>6844.0829199999998</v>
      </c>
      <c r="R257" s="102">
        <f t="shared" si="40"/>
        <v>1932.949531</v>
      </c>
      <c r="S257" s="102">
        <f t="shared" si="41"/>
        <v>4936.1333890000005</v>
      </c>
      <c r="T257" s="102">
        <f t="shared" si="42"/>
        <v>30350.460469000001</v>
      </c>
      <c r="U257" s="98"/>
      <c r="V257" s="98"/>
    </row>
    <row r="258" spans="1:22" s="83" customFormat="1" ht="18.75" customHeight="1" x14ac:dyDescent="0.3">
      <c r="A258" s="78">
        <v>247</v>
      </c>
      <c r="B258" s="79" t="s">
        <v>891</v>
      </c>
      <c r="C258" s="79" t="s">
        <v>596</v>
      </c>
      <c r="D258" s="79" t="s">
        <v>29</v>
      </c>
      <c r="E258" s="79" t="s">
        <v>41</v>
      </c>
      <c r="F258" s="80" t="s">
        <v>904</v>
      </c>
      <c r="G258" s="85" t="s">
        <v>700</v>
      </c>
      <c r="H258" s="81">
        <v>32200</v>
      </c>
      <c r="I258" s="81">
        <v>0</v>
      </c>
      <c r="J258" s="81">
        <v>25</v>
      </c>
      <c r="K258" s="81">
        <f t="shared" si="43"/>
        <v>924.14</v>
      </c>
      <c r="L258" s="81">
        <f t="shared" si="44"/>
        <v>2286.1999999999998</v>
      </c>
      <c r="M258" s="82">
        <f t="shared" si="46"/>
        <v>354.20000000000005</v>
      </c>
      <c r="N258" s="81">
        <f t="shared" si="47"/>
        <v>978.88</v>
      </c>
      <c r="O258" s="81">
        <f t="shared" si="48"/>
        <v>2282.98</v>
      </c>
      <c r="P258" s="81">
        <v>0</v>
      </c>
      <c r="Q258" s="81">
        <f t="shared" si="45"/>
        <v>6826.4</v>
      </c>
      <c r="R258" s="81">
        <f t="shared" si="40"/>
        <v>1928.02</v>
      </c>
      <c r="S258" s="81">
        <f t="shared" si="41"/>
        <v>4923.3799999999992</v>
      </c>
      <c r="T258" s="81">
        <f t="shared" si="42"/>
        <v>30271.98</v>
      </c>
      <c r="U258" s="78"/>
      <c r="V258" s="78"/>
    </row>
    <row r="259" spans="1:22" s="83" customFormat="1" ht="18.75" customHeight="1" x14ac:dyDescent="0.3">
      <c r="A259" s="78">
        <v>248</v>
      </c>
      <c r="B259" s="79" t="s">
        <v>61</v>
      </c>
      <c r="C259" s="79" t="s">
        <v>62</v>
      </c>
      <c r="D259" s="79" t="s">
        <v>63</v>
      </c>
      <c r="E259" s="85" t="s">
        <v>64</v>
      </c>
      <c r="F259" s="80" t="s">
        <v>905</v>
      </c>
      <c r="G259" s="85" t="s">
        <v>699</v>
      </c>
      <c r="H259" s="81">
        <v>32143.65</v>
      </c>
      <c r="I259" s="81">
        <v>0</v>
      </c>
      <c r="J259" s="81">
        <v>25</v>
      </c>
      <c r="K259" s="81">
        <f t="shared" si="43"/>
        <v>922.52275500000007</v>
      </c>
      <c r="L259" s="81">
        <f t="shared" si="44"/>
        <v>2282.1991499999999</v>
      </c>
      <c r="M259" s="82">
        <f t="shared" si="46"/>
        <v>353.58015000000006</v>
      </c>
      <c r="N259" s="81">
        <f t="shared" si="47"/>
        <v>977.16696000000002</v>
      </c>
      <c r="O259" s="81">
        <f t="shared" si="48"/>
        <v>2278.9847850000001</v>
      </c>
      <c r="P259" s="81">
        <v>1350.12</v>
      </c>
      <c r="Q259" s="81">
        <f t="shared" si="45"/>
        <v>8164.573800000001</v>
      </c>
      <c r="R259" s="81">
        <f t="shared" si="40"/>
        <v>3274.8097149999999</v>
      </c>
      <c r="S259" s="81">
        <f t="shared" si="41"/>
        <v>4914.7640850000007</v>
      </c>
      <c r="T259" s="81">
        <f t="shared" si="42"/>
        <v>28868.840285000002</v>
      </c>
      <c r="U259" s="78"/>
      <c r="V259" s="78"/>
    </row>
    <row r="260" spans="1:22" s="104" customFormat="1" ht="36" customHeight="1" x14ac:dyDescent="0.3">
      <c r="A260" s="78">
        <v>249</v>
      </c>
      <c r="B260" s="99" t="s">
        <v>333</v>
      </c>
      <c r="C260" s="99" t="s">
        <v>644</v>
      </c>
      <c r="D260" s="100" t="s">
        <v>152</v>
      </c>
      <c r="E260" s="100" t="s">
        <v>1086</v>
      </c>
      <c r="F260" s="101" t="s">
        <v>905</v>
      </c>
      <c r="G260" s="100" t="s">
        <v>700</v>
      </c>
      <c r="H260" s="102">
        <v>31625</v>
      </c>
      <c r="I260" s="102">
        <v>0</v>
      </c>
      <c r="J260" s="102">
        <v>25</v>
      </c>
      <c r="K260" s="102">
        <f t="shared" si="43"/>
        <v>907.63750000000005</v>
      </c>
      <c r="L260" s="102">
        <f t="shared" si="44"/>
        <v>2245.375</v>
      </c>
      <c r="M260" s="103">
        <f t="shared" si="46"/>
        <v>347.87500000000006</v>
      </c>
      <c r="N260" s="102">
        <f t="shared" si="47"/>
        <v>961.4</v>
      </c>
      <c r="O260" s="102">
        <f t="shared" si="48"/>
        <v>2242.2125000000001</v>
      </c>
      <c r="P260" s="102">
        <v>1350.12</v>
      </c>
      <c r="Q260" s="102">
        <f t="shared" si="45"/>
        <v>8054.62</v>
      </c>
      <c r="R260" s="102">
        <f t="shared" si="40"/>
        <v>3244.1574999999998</v>
      </c>
      <c r="S260" s="102">
        <f t="shared" si="41"/>
        <v>4835.4624999999996</v>
      </c>
      <c r="T260" s="102">
        <f t="shared" si="42"/>
        <v>28380.842499999999</v>
      </c>
      <c r="U260" s="98"/>
      <c r="V260" s="98"/>
    </row>
    <row r="261" spans="1:22" s="83" customFormat="1" ht="18.75" customHeight="1" x14ac:dyDescent="0.3">
      <c r="A261" s="78">
        <v>250</v>
      </c>
      <c r="B261" s="79" t="s">
        <v>576</v>
      </c>
      <c r="C261" s="79" t="s">
        <v>577</v>
      </c>
      <c r="D261" s="79" t="s">
        <v>63</v>
      </c>
      <c r="E261" s="79" t="s">
        <v>149</v>
      </c>
      <c r="F261" s="80" t="s">
        <v>905</v>
      </c>
      <c r="G261" s="85" t="s">
        <v>700</v>
      </c>
      <c r="H261" s="81">
        <v>31500</v>
      </c>
      <c r="I261" s="81">
        <v>0</v>
      </c>
      <c r="J261" s="81">
        <v>25</v>
      </c>
      <c r="K261" s="81">
        <f t="shared" si="43"/>
        <v>904.05</v>
      </c>
      <c r="L261" s="81">
        <f t="shared" si="44"/>
        <v>2236.5</v>
      </c>
      <c r="M261" s="82">
        <f t="shared" si="46"/>
        <v>346.50000000000006</v>
      </c>
      <c r="N261" s="81">
        <f t="shared" si="47"/>
        <v>957.6</v>
      </c>
      <c r="O261" s="81">
        <f t="shared" si="48"/>
        <v>2233.3500000000004</v>
      </c>
      <c r="P261" s="81">
        <v>0</v>
      </c>
      <c r="Q261" s="81">
        <f t="shared" si="45"/>
        <v>6678.0000000000009</v>
      </c>
      <c r="R261" s="81">
        <f t="shared" si="40"/>
        <v>1886.65</v>
      </c>
      <c r="S261" s="81">
        <f t="shared" si="41"/>
        <v>4816.3500000000004</v>
      </c>
      <c r="T261" s="81">
        <f t="shared" si="42"/>
        <v>29613.35</v>
      </c>
      <c r="U261" s="78"/>
      <c r="V261" s="78"/>
    </row>
    <row r="262" spans="1:22" s="104" customFormat="1" ht="37.5" customHeight="1" x14ac:dyDescent="0.3">
      <c r="A262" s="78">
        <v>251</v>
      </c>
      <c r="B262" s="99" t="s">
        <v>98</v>
      </c>
      <c r="C262" s="99" t="s">
        <v>99</v>
      </c>
      <c r="D262" s="100" t="s">
        <v>44</v>
      </c>
      <c r="E262" s="99" t="s">
        <v>45</v>
      </c>
      <c r="F262" s="101" t="s">
        <v>905</v>
      </c>
      <c r="G262" s="100" t="s">
        <v>699</v>
      </c>
      <c r="H262" s="102">
        <v>31478.15</v>
      </c>
      <c r="I262" s="102">
        <v>0</v>
      </c>
      <c r="J262" s="102">
        <v>25</v>
      </c>
      <c r="K262" s="102">
        <f t="shared" si="43"/>
        <v>903.42290500000001</v>
      </c>
      <c r="L262" s="102">
        <f t="shared" si="44"/>
        <v>2234.9486499999998</v>
      </c>
      <c r="M262" s="103">
        <f t="shared" si="46"/>
        <v>346.25965000000008</v>
      </c>
      <c r="N262" s="102">
        <f t="shared" si="47"/>
        <v>956.93576000000007</v>
      </c>
      <c r="O262" s="102">
        <f t="shared" si="48"/>
        <v>2231.8008350000005</v>
      </c>
      <c r="P262" s="102">
        <v>0</v>
      </c>
      <c r="Q262" s="102">
        <f t="shared" si="45"/>
        <v>6673.3678</v>
      </c>
      <c r="R262" s="102">
        <f t="shared" si="40"/>
        <v>1885.3586650000002</v>
      </c>
      <c r="S262" s="102">
        <f t="shared" si="41"/>
        <v>4813.0091350000002</v>
      </c>
      <c r="T262" s="102">
        <f t="shared" si="42"/>
        <v>29592.791335000002</v>
      </c>
      <c r="U262" s="98"/>
      <c r="V262" s="98"/>
    </row>
    <row r="263" spans="1:22" s="83" customFormat="1" ht="18.75" customHeight="1" x14ac:dyDescent="0.3">
      <c r="A263" s="78">
        <v>252</v>
      </c>
      <c r="B263" s="79" t="s">
        <v>683</v>
      </c>
      <c r="C263" s="79" t="s">
        <v>684</v>
      </c>
      <c r="D263" s="79" t="s">
        <v>117</v>
      </c>
      <c r="E263" s="79" t="s">
        <v>243</v>
      </c>
      <c r="F263" s="80" t="s">
        <v>904</v>
      </c>
      <c r="G263" s="85" t="s">
        <v>700</v>
      </c>
      <c r="H263" s="81">
        <v>31097</v>
      </c>
      <c r="I263" s="81">
        <v>0</v>
      </c>
      <c r="J263" s="81">
        <v>25</v>
      </c>
      <c r="K263" s="81">
        <f t="shared" si="43"/>
        <v>892.48389999999995</v>
      </c>
      <c r="L263" s="81">
        <f t="shared" si="44"/>
        <v>2207.8869999999997</v>
      </c>
      <c r="M263" s="82">
        <f t="shared" si="46"/>
        <v>342.06700000000001</v>
      </c>
      <c r="N263" s="81">
        <f t="shared" si="47"/>
        <v>945.34879999999998</v>
      </c>
      <c r="O263" s="81">
        <f t="shared" si="48"/>
        <v>2204.7773000000002</v>
      </c>
      <c r="P263" s="81">
        <v>4050.36</v>
      </c>
      <c r="Q263" s="81">
        <f t="shared" si="45"/>
        <v>10642.924000000001</v>
      </c>
      <c r="R263" s="81">
        <f t="shared" si="40"/>
        <v>5913.1926999999996</v>
      </c>
      <c r="S263" s="81">
        <f t="shared" si="41"/>
        <v>4754.7312999999995</v>
      </c>
      <c r="T263" s="81">
        <f t="shared" si="42"/>
        <v>25183.8073</v>
      </c>
      <c r="U263" s="78"/>
      <c r="V263" s="78"/>
    </row>
    <row r="264" spans="1:22" s="83" customFormat="1" ht="18.75" customHeight="1" x14ac:dyDescent="0.3">
      <c r="A264" s="78">
        <v>253</v>
      </c>
      <c r="B264" s="79" t="s">
        <v>180</v>
      </c>
      <c r="C264" s="79" t="s">
        <v>181</v>
      </c>
      <c r="D264" s="79" t="s">
        <v>29</v>
      </c>
      <c r="E264" s="79" t="s">
        <v>176</v>
      </c>
      <c r="F264" s="80" t="s">
        <v>904</v>
      </c>
      <c r="G264" s="85" t="s">
        <v>700</v>
      </c>
      <c r="H264" s="81">
        <v>31025.61</v>
      </c>
      <c r="I264" s="81">
        <v>0</v>
      </c>
      <c r="J264" s="81">
        <v>25</v>
      </c>
      <c r="K264" s="81">
        <f t="shared" si="43"/>
        <v>890.43500700000004</v>
      </c>
      <c r="L264" s="81">
        <f t="shared" si="44"/>
        <v>2202.8183099999997</v>
      </c>
      <c r="M264" s="82">
        <f t="shared" si="46"/>
        <v>341.28171000000003</v>
      </c>
      <c r="N264" s="81">
        <f t="shared" si="47"/>
        <v>943.17854399999999</v>
      </c>
      <c r="O264" s="81">
        <f t="shared" si="48"/>
        <v>2199.715749</v>
      </c>
      <c r="P264" s="81">
        <v>0</v>
      </c>
      <c r="Q264" s="81">
        <f t="shared" si="45"/>
        <v>6577.4293200000002</v>
      </c>
      <c r="R264" s="81">
        <f t="shared" si="40"/>
        <v>1858.6135509999999</v>
      </c>
      <c r="S264" s="81">
        <f t="shared" si="41"/>
        <v>4743.8157689999998</v>
      </c>
      <c r="T264" s="81">
        <f t="shared" si="42"/>
        <v>29166.996449000002</v>
      </c>
      <c r="U264" s="78"/>
      <c r="V264" s="78"/>
    </row>
    <row r="265" spans="1:22" s="83" customFormat="1" ht="18.75" customHeight="1" x14ac:dyDescent="0.3">
      <c r="A265" s="78">
        <v>254</v>
      </c>
      <c r="B265" s="79" t="s">
        <v>346</v>
      </c>
      <c r="C265" s="79" t="s">
        <v>347</v>
      </c>
      <c r="D265" s="79" t="s">
        <v>117</v>
      </c>
      <c r="E265" s="79" t="s">
        <v>41</v>
      </c>
      <c r="F265" s="80" t="s">
        <v>905</v>
      </c>
      <c r="G265" s="85" t="s">
        <v>700</v>
      </c>
      <c r="H265" s="81">
        <v>30613</v>
      </c>
      <c r="I265" s="81">
        <v>0</v>
      </c>
      <c r="J265" s="81">
        <v>25</v>
      </c>
      <c r="K265" s="81">
        <f t="shared" si="43"/>
        <v>878.59310000000005</v>
      </c>
      <c r="L265" s="81">
        <f t="shared" si="44"/>
        <v>2173.5229999999997</v>
      </c>
      <c r="M265" s="82">
        <f t="shared" si="46"/>
        <v>336.74300000000005</v>
      </c>
      <c r="N265" s="81">
        <f t="shared" si="47"/>
        <v>930.63520000000005</v>
      </c>
      <c r="O265" s="81">
        <f t="shared" si="48"/>
        <v>2170.4617000000003</v>
      </c>
      <c r="P265" s="81">
        <v>1350.12</v>
      </c>
      <c r="Q265" s="81">
        <f t="shared" si="45"/>
        <v>7840.076</v>
      </c>
      <c r="R265" s="81">
        <f t="shared" si="40"/>
        <v>3184.3483000000001</v>
      </c>
      <c r="S265" s="81">
        <f t="shared" si="41"/>
        <v>4680.7276999999995</v>
      </c>
      <c r="T265" s="81">
        <f t="shared" si="42"/>
        <v>27428.651699999999</v>
      </c>
      <c r="U265" s="78"/>
      <c r="V265" s="78"/>
    </row>
    <row r="266" spans="1:22" s="83" customFormat="1" ht="18.75" customHeight="1" x14ac:dyDescent="0.3">
      <c r="A266" s="78">
        <v>255</v>
      </c>
      <c r="B266" s="79" t="s">
        <v>122</v>
      </c>
      <c r="C266" s="79" t="s">
        <v>123</v>
      </c>
      <c r="D266" s="79" t="s">
        <v>105</v>
      </c>
      <c r="E266" s="79" t="s">
        <v>41</v>
      </c>
      <c r="F266" s="80" t="s">
        <v>905</v>
      </c>
      <c r="G266" s="85" t="s">
        <v>700</v>
      </c>
      <c r="H266" s="81">
        <v>30613</v>
      </c>
      <c r="I266" s="81">
        <v>0</v>
      </c>
      <c r="J266" s="81">
        <v>25</v>
      </c>
      <c r="K266" s="81">
        <f t="shared" si="43"/>
        <v>878.59310000000005</v>
      </c>
      <c r="L266" s="81">
        <f t="shared" si="44"/>
        <v>2173.5229999999997</v>
      </c>
      <c r="M266" s="82">
        <f t="shared" si="46"/>
        <v>336.74300000000005</v>
      </c>
      <c r="N266" s="81">
        <f t="shared" si="47"/>
        <v>930.63520000000005</v>
      </c>
      <c r="O266" s="81">
        <f t="shared" si="48"/>
        <v>2170.4617000000003</v>
      </c>
      <c r="P266" s="81">
        <v>0</v>
      </c>
      <c r="Q266" s="81">
        <f t="shared" si="45"/>
        <v>6489.9560000000001</v>
      </c>
      <c r="R266" s="81">
        <f t="shared" si="40"/>
        <v>1834.2283000000002</v>
      </c>
      <c r="S266" s="81">
        <f t="shared" si="41"/>
        <v>4680.7276999999995</v>
      </c>
      <c r="T266" s="81">
        <f t="shared" si="42"/>
        <v>28778.771700000001</v>
      </c>
      <c r="U266" s="78"/>
      <c r="V266" s="78"/>
    </row>
    <row r="267" spans="1:22" s="104" customFormat="1" ht="37.5" customHeight="1" x14ac:dyDescent="0.3">
      <c r="A267" s="78">
        <v>256</v>
      </c>
      <c r="B267" s="99" t="s">
        <v>124</v>
      </c>
      <c r="C267" s="99" t="s">
        <v>125</v>
      </c>
      <c r="D267" s="100" t="s">
        <v>67</v>
      </c>
      <c r="E267" s="100" t="s">
        <v>68</v>
      </c>
      <c r="F267" s="101" t="s">
        <v>904</v>
      </c>
      <c r="G267" s="100" t="s">
        <v>699</v>
      </c>
      <c r="H267" s="102">
        <v>30613</v>
      </c>
      <c r="I267" s="102">
        <v>0</v>
      </c>
      <c r="J267" s="102">
        <v>25</v>
      </c>
      <c r="K267" s="102">
        <f t="shared" si="43"/>
        <v>878.59310000000005</v>
      </c>
      <c r="L267" s="102">
        <f t="shared" si="44"/>
        <v>2173.5229999999997</v>
      </c>
      <c r="M267" s="103">
        <f t="shared" si="46"/>
        <v>336.74300000000005</v>
      </c>
      <c r="N267" s="102">
        <f t="shared" si="47"/>
        <v>930.63520000000005</v>
      </c>
      <c r="O267" s="102">
        <f t="shared" si="48"/>
        <v>2170.4617000000003</v>
      </c>
      <c r="P267" s="102">
        <v>1350.12</v>
      </c>
      <c r="Q267" s="102">
        <f t="shared" si="45"/>
        <v>7840.076</v>
      </c>
      <c r="R267" s="102">
        <f t="shared" si="40"/>
        <v>3184.3483000000001</v>
      </c>
      <c r="S267" s="102">
        <f t="shared" si="41"/>
        <v>4680.7276999999995</v>
      </c>
      <c r="T267" s="102">
        <f t="shared" si="42"/>
        <v>27428.651699999999</v>
      </c>
      <c r="U267" s="98"/>
      <c r="V267" s="98"/>
    </row>
    <row r="268" spans="1:22" s="83" customFormat="1" ht="18.75" customHeight="1" x14ac:dyDescent="0.3">
      <c r="A268" s="78">
        <v>257</v>
      </c>
      <c r="B268" s="79" t="s">
        <v>34</v>
      </c>
      <c r="C268" s="79" t="s">
        <v>35</v>
      </c>
      <c r="D268" s="79" t="s">
        <v>36</v>
      </c>
      <c r="E268" s="79" t="s">
        <v>37</v>
      </c>
      <c r="F268" s="80" t="s">
        <v>905</v>
      </c>
      <c r="G268" s="85" t="s">
        <v>700</v>
      </c>
      <c r="H268" s="81">
        <v>30613</v>
      </c>
      <c r="I268" s="81">
        <v>0</v>
      </c>
      <c r="J268" s="81">
        <v>25</v>
      </c>
      <c r="K268" s="81">
        <f t="shared" si="43"/>
        <v>878.59310000000005</v>
      </c>
      <c r="L268" s="81">
        <f t="shared" si="44"/>
        <v>2173.5229999999997</v>
      </c>
      <c r="M268" s="82">
        <f t="shared" si="46"/>
        <v>336.74300000000005</v>
      </c>
      <c r="N268" s="81">
        <f t="shared" si="47"/>
        <v>930.63520000000005</v>
      </c>
      <c r="O268" s="81">
        <f t="shared" si="48"/>
        <v>2170.4617000000003</v>
      </c>
      <c r="P268" s="81">
        <v>0</v>
      </c>
      <c r="Q268" s="81">
        <f t="shared" si="45"/>
        <v>6489.9560000000001</v>
      </c>
      <c r="R268" s="81">
        <f t="shared" si="40"/>
        <v>1834.2283000000002</v>
      </c>
      <c r="S268" s="81">
        <f t="shared" si="41"/>
        <v>4680.7276999999995</v>
      </c>
      <c r="T268" s="81">
        <f t="shared" si="42"/>
        <v>28778.771700000001</v>
      </c>
      <c r="U268" s="78"/>
      <c r="V268" s="78"/>
    </row>
    <row r="269" spans="1:22" s="83" customFormat="1" ht="18.75" customHeight="1" x14ac:dyDescent="0.3">
      <c r="A269" s="78">
        <v>258</v>
      </c>
      <c r="B269" s="79" t="s">
        <v>565</v>
      </c>
      <c r="C269" s="79" t="s">
        <v>566</v>
      </c>
      <c r="D269" s="79" t="s">
        <v>29</v>
      </c>
      <c r="E269" s="79" t="s">
        <v>41</v>
      </c>
      <c r="F269" s="80" t="s">
        <v>905</v>
      </c>
      <c r="G269" s="85" t="s">
        <v>699</v>
      </c>
      <c r="H269" s="81">
        <v>30613</v>
      </c>
      <c r="I269" s="81">
        <v>0</v>
      </c>
      <c r="J269" s="81">
        <v>25</v>
      </c>
      <c r="K269" s="81">
        <f t="shared" si="43"/>
        <v>878.59310000000005</v>
      </c>
      <c r="L269" s="81">
        <f t="shared" si="44"/>
        <v>2173.5229999999997</v>
      </c>
      <c r="M269" s="82">
        <f t="shared" si="46"/>
        <v>336.74300000000005</v>
      </c>
      <c r="N269" s="81">
        <f t="shared" si="47"/>
        <v>930.63520000000005</v>
      </c>
      <c r="O269" s="81">
        <f t="shared" si="48"/>
        <v>2170.4617000000003</v>
      </c>
      <c r="P269" s="81">
        <v>0</v>
      </c>
      <c r="Q269" s="81">
        <f t="shared" si="45"/>
        <v>6489.9560000000001</v>
      </c>
      <c r="R269" s="81">
        <f t="shared" si="40"/>
        <v>1834.2283000000002</v>
      </c>
      <c r="S269" s="81">
        <f t="shared" si="41"/>
        <v>4680.7276999999995</v>
      </c>
      <c r="T269" s="81">
        <f t="shared" si="42"/>
        <v>28778.771700000001</v>
      </c>
      <c r="U269" s="78"/>
      <c r="V269" s="78"/>
    </row>
    <row r="270" spans="1:22" s="83" customFormat="1" ht="18.75" customHeight="1" x14ac:dyDescent="0.3">
      <c r="A270" s="78">
        <v>259</v>
      </c>
      <c r="B270" s="79" t="s">
        <v>326</v>
      </c>
      <c r="C270" s="79" t="s">
        <v>646</v>
      </c>
      <c r="D270" s="79" t="s">
        <v>164</v>
      </c>
      <c r="E270" s="79" t="s">
        <v>112</v>
      </c>
      <c r="F270" s="80" t="s">
        <v>904</v>
      </c>
      <c r="G270" s="85" t="s">
        <v>700</v>
      </c>
      <c r="H270" s="81">
        <v>30613</v>
      </c>
      <c r="I270" s="81">
        <v>0</v>
      </c>
      <c r="J270" s="81">
        <v>25</v>
      </c>
      <c r="K270" s="81">
        <f t="shared" si="43"/>
        <v>878.59310000000005</v>
      </c>
      <c r="L270" s="81">
        <f t="shared" si="44"/>
        <v>2173.5229999999997</v>
      </c>
      <c r="M270" s="82">
        <f t="shared" si="46"/>
        <v>336.74300000000005</v>
      </c>
      <c r="N270" s="81">
        <f t="shared" si="47"/>
        <v>930.63520000000005</v>
      </c>
      <c r="O270" s="81">
        <f t="shared" si="48"/>
        <v>2170.4617000000003</v>
      </c>
      <c r="P270" s="81">
        <v>0</v>
      </c>
      <c r="Q270" s="81">
        <f t="shared" si="45"/>
        <v>6489.9560000000001</v>
      </c>
      <c r="R270" s="81">
        <f t="shared" ref="R270:R334" si="49">+I270+J270+K270+N270+P270</f>
        <v>1834.2283000000002</v>
      </c>
      <c r="S270" s="81">
        <f t="shared" si="41"/>
        <v>4680.7276999999995</v>
      </c>
      <c r="T270" s="81">
        <f t="shared" si="42"/>
        <v>28778.771700000001</v>
      </c>
      <c r="U270" s="78"/>
      <c r="V270" s="78"/>
    </row>
    <row r="271" spans="1:22" s="83" customFormat="1" ht="18.75" customHeight="1" x14ac:dyDescent="0.3">
      <c r="A271" s="78">
        <v>260</v>
      </c>
      <c r="B271" s="79" t="s">
        <v>327</v>
      </c>
      <c r="C271" s="79" t="s">
        <v>328</v>
      </c>
      <c r="D271" s="79" t="s">
        <v>72</v>
      </c>
      <c r="E271" s="79" t="s">
        <v>41</v>
      </c>
      <c r="F271" s="80" t="s">
        <v>904</v>
      </c>
      <c r="G271" s="85" t="s">
        <v>700</v>
      </c>
      <c r="H271" s="81">
        <v>30613</v>
      </c>
      <c r="I271" s="81">
        <v>0</v>
      </c>
      <c r="J271" s="81">
        <v>25</v>
      </c>
      <c r="K271" s="81">
        <f t="shared" si="43"/>
        <v>878.59310000000005</v>
      </c>
      <c r="L271" s="81">
        <f t="shared" si="44"/>
        <v>2173.5229999999997</v>
      </c>
      <c r="M271" s="82">
        <f t="shared" si="46"/>
        <v>336.74300000000005</v>
      </c>
      <c r="N271" s="81">
        <f t="shared" si="47"/>
        <v>930.63520000000005</v>
      </c>
      <c r="O271" s="81">
        <f t="shared" si="48"/>
        <v>2170.4617000000003</v>
      </c>
      <c r="P271" s="81">
        <v>0</v>
      </c>
      <c r="Q271" s="81">
        <f t="shared" si="45"/>
        <v>6489.9560000000001</v>
      </c>
      <c r="R271" s="81">
        <f t="shared" si="49"/>
        <v>1834.2283000000002</v>
      </c>
      <c r="S271" s="81">
        <f t="shared" si="41"/>
        <v>4680.7276999999995</v>
      </c>
      <c r="T271" s="81">
        <f t="shared" si="42"/>
        <v>28778.771700000001</v>
      </c>
      <c r="U271" s="78"/>
      <c r="V271" s="78"/>
    </row>
    <row r="272" spans="1:22" s="83" customFormat="1" ht="18.75" customHeight="1" x14ac:dyDescent="0.3">
      <c r="A272" s="78">
        <v>261</v>
      </c>
      <c r="B272" s="79" t="s">
        <v>499</v>
      </c>
      <c r="C272" s="79" t="s">
        <v>500</v>
      </c>
      <c r="D272" s="79" t="s">
        <v>117</v>
      </c>
      <c r="E272" s="79" t="s">
        <v>41</v>
      </c>
      <c r="F272" s="80" t="s">
        <v>904</v>
      </c>
      <c r="G272" s="85" t="s">
        <v>700</v>
      </c>
      <c r="H272" s="81">
        <v>30613</v>
      </c>
      <c r="I272" s="81">
        <v>0</v>
      </c>
      <c r="J272" s="81">
        <v>25</v>
      </c>
      <c r="K272" s="81">
        <f t="shared" si="43"/>
        <v>878.59310000000005</v>
      </c>
      <c r="L272" s="81">
        <f t="shared" si="44"/>
        <v>2173.5229999999997</v>
      </c>
      <c r="M272" s="82">
        <f t="shared" si="46"/>
        <v>336.74300000000005</v>
      </c>
      <c r="N272" s="81">
        <f t="shared" si="47"/>
        <v>930.63520000000005</v>
      </c>
      <c r="O272" s="81">
        <f t="shared" si="48"/>
        <v>2170.4617000000003</v>
      </c>
      <c r="P272" s="81">
        <v>0</v>
      </c>
      <c r="Q272" s="81">
        <f t="shared" si="45"/>
        <v>6489.9560000000001</v>
      </c>
      <c r="R272" s="81">
        <f t="shared" si="49"/>
        <v>1834.2283000000002</v>
      </c>
      <c r="S272" s="81">
        <f t="shared" si="41"/>
        <v>4680.7276999999995</v>
      </c>
      <c r="T272" s="81">
        <f t="shared" si="42"/>
        <v>28778.771700000001</v>
      </c>
      <c r="U272" s="78"/>
      <c r="V272" s="78"/>
    </row>
    <row r="273" spans="1:22" s="83" customFormat="1" ht="18.75" customHeight="1" x14ac:dyDescent="0.3">
      <c r="A273" s="78">
        <v>262</v>
      </c>
      <c r="B273" s="79" t="s">
        <v>270</v>
      </c>
      <c r="C273" s="79" t="s">
        <v>271</v>
      </c>
      <c r="D273" s="79" t="s">
        <v>117</v>
      </c>
      <c r="E273" s="79" t="s">
        <v>41</v>
      </c>
      <c r="F273" s="80" t="s">
        <v>904</v>
      </c>
      <c r="G273" s="85" t="s">
        <v>700</v>
      </c>
      <c r="H273" s="81">
        <v>30613</v>
      </c>
      <c r="I273" s="81">
        <v>0</v>
      </c>
      <c r="J273" s="81">
        <v>25</v>
      </c>
      <c r="K273" s="81">
        <f t="shared" si="43"/>
        <v>878.59310000000005</v>
      </c>
      <c r="L273" s="81">
        <f t="shared" si="44"/>
        <v>2173.5229999999997</v>
      </c>
      <c r="M273" s="82">
        <f t="shared" si="46"/>
        <v>336.74300000000005</v>
      </c>
      <c r="N273" s="81">
        <f t="shared" si="47"/>
        <v>930.63520000000005</v>
      </c>
      <c r="O273" s="81">
        <f t="shared" si="48"/>
        <v>2170.4617000000003</v>
      </c>
      <c r="P273" s="81">
        <v>0</v>
      </c>
      <c r="Q273" s="81">
        <f t="shared" si="45"/>
        <v>6489.9560000000001</v>
      </c>
      <c r="R273" s="81">
        <f t="shared" si="49"/>
        <v>1834.2283000000002</v>
      </c>
      <c r="S273" s="81">
        <f t="shared" si="41"/>
        <v>4680.7276999999995</v>
      </c>
      <c r="T273" s="81">
        <f t="shared" si="42"/>
        <v>28778.771700000001</v>
      </c>
      <c r="U273" s="78"/>
      <c r="V273" s="78"/>
    </row>
    <row r="274" spans="1:22" s="83" customFormat="1" ht="18.75" customHeight="1" x14ac:dyDescent="0.3">
      <c r="A274" s="78">
        <v>263</v>
      </c>
      <c r="B274" s="79" t="s">
        <v>437</v>
      </c>
      <c r="C274" s="79" t="s">
        <v>438</v>
      </c>
      <c r="D274" s="79" t="s">
        <v>756</v>
      </c>
      <c r="E274" s="79" t="s">
        <v>41</v>
      </c>
      <c r="F274" s="80" t="s">
        <v>905</v>
      </c>
      <c r="G274" s="85" t="s">
        <v>700</v>
      </c>
      <c r="H274" s="81">
        <v>30613</v>
      </c>
      <c r="I274" s="81">
        <v>0</v>
      </c>
      <c r="J274" s="81">
        <v>25</v>
      </c>
      <c r="K274" s="81">
        <f t="shared" si="43"/>
        <v>878.59310000000005</v>
      </c>
      <c r="L274" s="81">
        <f t="shared" si="44"/>
        <v>2173.5229999999997</v>
      </c>
      <c r="M274" s="82">
        <f t="shared" si="46"/>
        <v>336.74300000000005</v>
      </c>
      <c r="N274" s="81">
        <f t="shared" si="47"/>
        <v>930.63520000000005</v>
      </c>
      <c r="O274" s="81">
        <f t="shared" si="48"/>
        <v>2170.4617000000003</v>
      </c>
      <c r="P274" s="81">
        <v>1350.12</v>
      </c>
      <c r="Q274" s="81">
        <f t="shared" si="45"/>
        <v>7840.076</v>
      </c>
      <c r="R274" s="81">
        <f t="shared" si="49"/>
        <v>3184.3483000000001</v>
      </c>
      <c r="S274" s="81">
        <f t="shared" si="41"/>
        <v>4680.7276999999995</v>
      </c>
      <c r="T274" s="81">
        <f t="shared" si="42"/>
        <v>27428.651699999999</v>
      </c>
      <c r="U274" s="78"/>
      <c r="V274" s="78"/>
    </row>
    <row r="275" spans="1:22" s="83" customFormat="1" ht="18.75" customHeight="1" x14ac:dyDescent="0.3">
      <c r="A275" s="78">
        <v>264</v>
      </c>
      <c r="B275" s="79" t="s">
        <v>315</v>
      </c>
      <c r="C275" s="79" t="s">
        <v>316</v>
      </c>
      <c r="D275" s="79" t="s">
        <v>40</v>
      </c>
      <c r="E275" s="79" t="s">
        <v>41</v>
      </c>
      <c r="F275" s="80" t="s">
        <v>905</v>
      </c>
      <c r="G275" s="85" t="s">
        <v>700</v>
      </c>
      <c r="H275" s="81">
        <v>30492</v>
      </c>
      <c r="I275" s="81">
        <v>0</v>
      </c>
      <c r="J275" s="81">
        <v>25</v>
      </c>
      <c r="K275" s="81">
        <f t="shared" si="43"/>
        <v>875.12040000000002</v>
      </c>
      <c r="L275" s="81">
        <f t="shared" si="44"/>
        <v>2164.9319999999998</v>
      </c>
      <c r="M275" s="82">
        <f t="shared" si="46"/>
        <v>335.41200000000003</v>
      </c>
      <c r="N275" s="81">
        <f t="shared" si="47"/>
        <v>926.95680000000004</v>
      </c>
      <c r="O275" s="81">
        <f t="shared" si="48"/>
        <v>2161.8828000000003</v>
      </c>
      <c r="P275" s="81">
        <v>1350.12</v>
      </c>
      <c r="Q275" s="81">
        <f t="shared" si="45"/>
        <v>7814.424</v>
      </c>
      <c r="R275" s="81">
        <f t="shared" si="49"/>
        <v>3177.1972000000001</v>
      </c>
      <c r="S275" s="81">
        <f t="shared" si="41"/>
        <v>4662.2268000000004</v>
      </c>
      <c r="T275" s="81">
        <f t="shared" si="42"/>
        <v>27314.802800000001</v>
      </c>
      <c r="U275" s="78"/>
      <c r="V275" s="78"/>
    </row>
    <row r="276" spans="1:22" s="83" customFormat="1" ht="18.75" customHeight="1" x14ac:dyDescent="0.3">
      <c r="A276" s="78">
        <v>265</v>
      </c>
      <c r="B276" s="79" t="s">
        <v>214</v>
      </c>
      <c r="C276" s="79" t="s">
        <v>215</v>
      </c>
      <c r="D276" s="79" t="s">
        <v>40</v>
      </c>
      <c r="E276" s="79" t="s">
        <v>41</v>
      </c>
      <c r="F276" s="80" t="s">
        <v>904</v>
      </c>
      <c r="G276" s="85" t="s">
        <v>699</v>
      </c>
      <c r="H276" s="81">
        <v>30492</v>
      </c>
      <c r="I276" s="81">
        <v>0</v>
      </c>
      <c r="J276" s="81">
        <v>25</v>
      </c>
      <c r="K276" s="81">
        <f t="shared" si="43"/>
        <v>875.12040000000002</v>
      </c>
      <c r="L276" s="81">
        <f t="shared" si="44"/>
        <v>2164.9319999999998</v>
      </c>
      <c r="M276" s="82">
        <f t="shared" si="46"/>
        <v>335.41200000000003</v>
      </c>
      <c r="N276" s="81">
        <f t="shared" si="47"/>
        <v>926.95680000000004</v>
      </c>
      <c r="O276" s="81">
        <f t="shared" si="48"/>
        <v>2161.8828000000003</v>
      </c>
      <c r="P276" s="81">
        <v>0</v>
      </c>
      <c r="Q276" s="81">
        <f t="shared" si="45"/>
        <v>6464.3040000000001</v>
      </c>
      <c r="R276" s="81">
        <f t="shared" si="49"/>
        <v>1827.0772000000002</v>
      </c>
      <c r="S276" s="81">
        <f t="shared" si="41"/>
        <v>4662.2268000000004</v>
      </c>
      <c r="T276" s="81">
        <f t="shared" si="42"/>
        <v>28664.9228</v>
      </c>
      <c r="U276" s="78"/>
      <c r="V276" s="78"/>
    </row>
    <row r="277" spans="1:22" s="104" customFormat="1" ht="37.5" customHeight="1" x14ac:dyDescent="0.3">
      <c r="A277" s="78">
        <v>266</v>
      </c>
      <c r="B277" s="99" t="s">
        <v>517</v>
      </c>
      <c r="C277" s="99" t="s">
        <v>518</v>
      </c>
      <c r="D277" s="100" t="s">
        <v>44</v>
      </c>
      <c r="E277" s="99" t="s">
        <v>45</v>
      </c>
      <c r="F277" s="101" t="s">
        <v>904</v>
      </c>
      <c r="G277" s="100" t="s">
        <v>700</v>
      </c>
      <c r="H277" s="102">
        <v>30250</v>
      </c>
      <c r="I277" s="102">
        <v>0</v>
      </c>
      <c r="J277" s="102">
        <v>25</v>
      </c>
      <c r="K277" s="102">
        <f t="shared" si="43"/>
        <v>868.17499999999995</v>
      </c>
      <c r="L277" s="102">
        <f t="shared" si="44"/>
        <v>2147.75</v>
      </c>
      <c r="M277" s="103">
        <f t="shared" si="46"/>
        <v>332.75000000000006</v>
      </c>
      <c r="N277" s="102">
        <f t="shared" si="47"/>
        <v>919.6</v>
      </c>
      <c r="O277" s="102">
        <f t="shared" si="48"/>
        <v>2144.7250000000004</v>
      </c>
      <c r="P277" s="102">
        <v>0</v>
      </c>
      <c r="Q277" s="102">
        <f t="shared" si="45"/>
        <v>6413.0000000000009</v>
      </c>
      <c r="R277" s="102">
        <f t="shared" si="49"/>
        <v>1812.7750000000001</v>
      </c>
      <c r="S277" s="102">
        <f t="shared" si="41"/>
        <v>4625.2250000000004</v>
      </c>
      <c r="T277" s="102">
        <f t="shared" si="42"/>
        <v>28437.224999999999</v>
      </c>
      <c r="U277" s="98"/>
      <c r="V277" s="98"/>
    </row>
    <row r="278" spans="1:22" s="104" customFormat="1" ht="40.5" customHeight="1" x14ac:dyDescent="0.3">
      <c r="A278" s="78">
        <v>267</v>
      </c>
      <c r="B278" s="99" t="s">
        <v>246</v>
      </c>
      <c r="C278" s="99" t="s">
        <v>247</v>
      </c>
      <c r="D278" s="100" t="s">
        <v>44</v>
      </c>
      <c r="E278" s="99" t="s">
        <v>45</v>
      </c>
      <c r="F278" s="101" t="s">
        <v>904</v>
      </c>
      <c r="G278" s="100" t="s">
        <v>700</v>
      </c>
      <c r="H278" s="102">
        <v>30160.46</v>
      </c>
      <c r="I278" s="102">
        <v>0</v>
      </c>
      <c r="J278" s="102">
        <v>25</v>
      </c>
      <c r="K278" s="102">
        <f t="shared" si="43"/>
        <v>865.60520199999996</v>
      </c>
      <c r="L278" s="102">
        <f t="shared" si="44"/>
        <v>2141.3926599999995</v>
      </c>
      <c r="M278" s="103">
        <f t="shared" si="46"/>
        <v>331.76506000000001</v>
      </c>
      <c r="N278" s="102">
        <f t="shared" si="47"/>
        <v>916.87798399999997</v>
      </c>
      <c r="O278" s="102">
        <f t="shared" si="48"/>
        <v>2138.3766140000002</v>
      </c>
      <c r="P278" s="102">
        <v>0</v>
      </c>
      <c r="Q278" s="102">
        <f t="shared" si="45"/>
        <v>6394.0175199999994</v>
      </c>
      <c r="R278" s="102">
        <f t="shared" si="49"/>
        <v>1807.4831859999999</v>
      </c>
      <c r="S278" s="102">
        <f t="shared" si="41"/>
        <v>4611.5343339999999</v>
      </c>
      <c r="T278" s="102">
        <f t="shared" si="42"/>
        <v>28352.976813999998</v>
      </c>
      <c r="U278" s="98"/>
      <c r="V278" s="98"/>
    </row>
    <row r="279" spans="1:22" s="83" customFormat="1" ht="18.75" customHeight="1" x14ac:dyDescent="0.3">
      <c r="A279" s="78">
        <v>268</v>
      </c>
      <c r="B279" s="79" t="s">
        <v>188</v>
      </c>
      <c r="C279" s="79" t="s">
        <v>189</v>
      </c>
      <c r="D279" s="79" t="s">
        <v>72</v>
      </c>
      <c r="E279" s="79" t="s">
        <v>41</v>
      </c>
      <c r="F279" s="80" t="s">
        <v>905</v>
      </c>
      <c r="G279" s="85" t="s">
        <v>699</v>
      </c>
      <c r="H279" s="81">
        <v>30128.54</v>
      </c>
      <c r="I279" s="81">
        <v>0</v>
      </c>
      <c r="J279" s="81">
        <v>25</v>
      </c>
      <c r="K279" s="81">
        <f t="shared" si="43"/>
        <v>864.68909800000006</v>
      </c>
      <c r="L279" s="81">
        <f t="shared" si="44"/>
        <v>2139.1263399999998</v>
      </c>
      <c r="M279" s="82">
        <f t="shared" si="46"/>
        <v>331.41394000000003</v>
      </c>
      <c r="N279" s="81">
        <f t="shared" si="47"/>
        <v>915.90761600000008</v>
      </c>
      <c r="O279" s="81">
        <f t="shared" si="48"/>
        <v>2136.1134860000002</v>
      </c>
      <c r="P279" s="81">
        <v>0</v>
      </c>
      <c r="Q279" s="81">
        <f t="shared" si="45"/>
        <v>6387.2504799999997</v>
      </c>
      <c r="R279" s="81">
        <f t="shared" si="49"/>
        <v>1805.5967140000002</v>
      </c>
      <c r="S279" s="81">
        <f t="shared" si="41"/>
        <v>4606.6537659999995</v>
      </c>
      <c r="T279" s="81">
        <f t="shared" si="42"/>
        <v>28322.943286000002</v>
      </c>
      <c r="U279" s="78"/>
      <c r="V279" s="78"/>
    </row>
    <row r="280" spans="1:22" s="83" customFormat="1" ht="18.75" customHeight="1" x14ac:dyDescent="0.3">
      <c r="A280" s="78">
        <v>269</v>
      </c>
      <c r="B280" s="79" t="s">
        <v>978</v>
      </c>
      <c r="C280" s="79" t="s">
        <v>751</v>
      </c>
      <c r="D280" s="79" t="s">
        <v>759</v>
      </c>
      <c r="E280" s="79" t="s">
        <v>243</v>
      </c>
      <c r="F280" s="80" t="s">
        <v>904</v>
      </c>
      <c r="G280" s="85" t="s">
        <v>700</v>
      </c>
      <c r="H280" s="81">
        <v>30000</v>
      </c>
      <c r="I280" s="81">
        <v>0</v>
      </c>
      <c r="J280" s="81">
        <v>25</v>
      </c>
      <c r="K280" s="81">
        <f t="shared" si="43"/>
        <v>861</v>
      </c>
      <c r="L280" s="81">
        <f t="shared" si="44"/>
        <v>2130</v>
      </c>
      <c r="M280" s="82">
        <f t="shared" si="46"/>
        <v>330.00000000000006</v>
      </c>
      <c r="N280" s="81">
        <f t="shared" si="47"/>
        <v>912</v>
      </c>
      <c r="O280" s="81">
        <f t="shared" si="48"/>
        <v>2127</v>
      </c>
      <c r="P280" s="81">
        <v>0</v>
      </c>
      <c r="Q280" s="81">
        <f t="shared" si="45"/>
        <v>6360</v>
      </c>
      <c r="R280" s="81">
        <f t="shared" si="49"/>
        <v>1798</v>
      </c>
      <c r="S280" s="81">
        <f t="shared" si="41"/>
        <v>4587</v>
      </c>
      <c r="T280" s="81">
        <f t="shared" si="42"/>
        <v>28202</v>
      </c>
      <c r="U280" s="78"/>
      <c r="V280" s="78"/>
    </row>
    <row r="281" spans="1:22" s="83" customFormat="1" ht="18.75" customHeight="1" x14ac:dyDescent="0.3">
      <c r="A281" s="78">
        <v>270</v>
      </c>
      <c r="B281" s="79" t="s">
        <v>849</v>
      </c>
      <c r="C281" s="79" t="s">
        <v>850</v>
      </c>
      <c r="D281" s="79" t="s">
        <v>756</v>
      </c>
      <c r="E281" s="79" t="s">
        <v>433</v>
      </c>
      <c r="F281" s="80" t="s">
        <v>905</v>
      </c>
      <c r="G281" s="85" t="s">
        <v>700</v>
      </c>
      <c r="H281" s="81">
        <v>30000</v>
      </c>
      <c r="I281" s="81">
        <v>0</v>
      </c>
      <c r="J281" s="81">
        <v>25</v>
      </c>
      <c r="K281" s="81">
        <f t="shared" si="43"/>
        <v>861</v>
      </c>
      <c r="L281" s="81">
        <f t="shared" si="44"/>
        <v>2130</v>
      </c>
      <c r="M281" s="82">
        <f t="shared" si="46"/>
        <v>330.00000000000006</v>
      </c>
      <c r="N281" s="81">
        <f t="shared" si="47"/>
        <v>912</v>
      </c>
      <c r="O281" s="81">
        <f t="shared" si="48"/>
        <v>2127</v>
      </c>
      <c r="P281" s="81">
        <v>0</v>
      </c>
      <c r="Q281" s="81">
        <f t="shared" si="45"/>
        <v>6360</v>
      </c>
      <c r="R281" s="81">
        <f t="shared" si="49"/>
        <v>1798</v>
      </c>
      <c r="S281" s="81">
        <f t="shared" si="41"/>
        <v>4587</v>
      </c>
      <c r="T281" s="81">
        <f t="shared" si="42"/>
        <v>28202</v>
      </c>
      <c r="U281" s="78"/>
      <c r="V281" s="78"/>
    </row>
    <row r="282" spans="1:22" s="83" customFormat="1" ht="18.75" customHeight="1" x14ac:dyDescent="0.3">
      <c r="A282" s="78">
        <v>271</v>
      </c>
      <c r="B282" s="79" t="s">
        <v>847</v>
      </c>
      <c r="C282" s="79" t="s">
        <v>848</v>
      </c>
      <c r="D282" s="79" t="s">
        <v>433</v>
      </c>
      <c r="E282" s="79" t="s">
        <v>1090</v>
      </c>
      <c r="F282" s="80" t="s">
        <v>905</v>
      </c>
      <c r="G282" s="85" t="s">
        <v>700</v>
      </c>
      <c r="H282" s="81">
        <v>30000</v>
      </c>
      <c r="I282" s="81">
        <v>0</v>
      </c>
      <c r="J282" s="81">
        <v>25</v>
      </c>
      <c r="K282" s="81">
        <f t="shared" si="43"/>
        <v>861</v>
      </c>
      <c r="L282" s="81">
        <f t="shared" si="44"/>
        <v>2130</v>
      </c>
      <c r="M282" s="82">
        <f t="shared" si="46"/>
        <v>330.00000000000006</v>
      </c>
      <c r="N282" s="81">
        <f t="shared" si="47"/>
        <v>912</v>
      </c>
      <c r="O282" s="81">
        <f t="shared" si="48"/>
        <v>2127</v>
      </c>
      <c r="P282" s="81">
        <v>0</v>
      </c>
      <c r="Q282" s="81">
        <f t="shared" si="45"/>
        <v>6360</v>
      </c>
      <c r="R282" s="81">
        <f t="shared" si="49"/>
        <v>1798</v>
      </c>
      <c r="S282" s="81">
        <f t="shared" si="41"/>
        <v>4587</v>
      </c>
      <c r="T282" s="81">
        <f t="shared" si="42"/>
        <v>28202</v>
      </c>
      <c r="U282" s="78"/>
      <c r="V282" s="78"/>
    </row>
    <row r="283" spans="1:22" s="83" customFormat="1" ht="18.75" customHeight="1" x14ac:dyDescent="0.3">
      <c r="A283" s="78">
        <v>272</v>
      </c>
      <c r="B283" s="79" t="s">
        <v>858</v>
      </c>
      <c r="C283" s="79" t="s">
        <v>859</v>
      </c>
      <c r="D283" s="79" t="s">
        <v>29</v>
      </c>
      <c r="E283" s="79" t="s">
        <v>1084</v>
      </c>
      <c r="F283" s="80" t="s">
        <v>905</v>
      </c>
      <c r="G283" s="85" t="s">
        <v>700</v>
      </c>
      <c r="H283" s="81">
        <v>30000</v>
      </c>
      <c r="I283" s="81">
        <v>0</v>
      </c>
      <c r="J283" s="81">
        <v>25</v>
      </c>
      <c r="K283" s="81">
        <f t="shared" si="43"/>
        <v>861</v>
      </c>
      <c r="L283" s="81">
        <f t="shared" si="44"/>
        <v>2130</v>
      </c>
      <c r="M283" s="82">
        <f t="shared" si="46"/>
        <v>330.00000000000006</v>
      </c>
      <c r="N283" s="81">
        <f t="shared" si="47"/>
        <v>912</v>
      </c>
      <c r="O283" s="81">
        <f t="shared" si="48"/>
        <v>2127</v>
      </c>
      <c r="P283" s="81">
        <v>0</v>
      </c>
      <c r="Q283" s="81">
        <f t="shared" si="45"/>
        <v>6360</v>
      </c>
      <c r="R283" s="81">
        <f t="shared" si="49"/>
        <v>1798</v>
      </c>
      <c r="S283" s="81">
        <f t="shared" si="41"/>
        <v>4587</v>
      </c>
      <c r="T283" s="81">
        <f t="shared" si="42"/>
        <v>28202</v>
      </c>
      <c r="U283" s="78"/>
      <c r="V283" s="78"/>
    </row>
    <row r="284" spans="1:22" s="104" customFormat="1" ht="37.5" customHeight="1" x14ac:dyDescent="0.3">
      <c r="A284" s="78">
        <v>273</v>
      </c>
      <c r="B284" s="99" t="s">
        <v>691</v>
      </c>
      <c r="C284" s="99" t="s">
        <v>752</v>
      </c>
      <c r="D284" s="100" t="s">
        <v>756</v>
      </c>
      <c r="E284" s="99" t="s">
        <v>753</v>
      </c>
      <c r="F284" s="101" t="s">
        <v>905</v>
      </c>
      <c r="G284" s="100" t="s">
        <v>700</v>
      </c>
      <c r="H284" s="102">
        <v>30000</v>
      </c>
      <c r="I284" s="102">
        <v>0</v>
      </c>
      <c r="J284" s="102">
        <v>25</v>
      </c>
      <c r="K284" s="102">
        <f t="shared" si="43"/>
        <v>861</v>
      </c>
      <c r="L284" s="102">
        <f t="shared" si="44"/>
        <v>2130</v>
      </c>
      <c r="M284" s="103">
        <f t="shared" si="46"/>
        <v>330.00000000000006</v>
      </c>
      <c r="N284" s="102">
        <f t="shared" si="47"/>
        <v>912</v>
      </c>
      <c r="O284" s="102">
        <f t="shared" si="48"/>
        <v>2127</v>
      </c>
      <c r="P284" s="102">
        <v>1350.12</v>
      </c>
      <c r="Q284" s="102">
        <f t="shared" si="45"/>
        <v>7710.12</v>
      </c>
      <c r="R284" s="102">
        <f t="shared" si="49"/>
        <v>3148.12</v>
      </c>
      <c r="S284" s="102">
        <f t="shared" si="41"/>
        <v>4587</v>
      </c>
      <c r="T284" s="102">
        <f t="shared" si="42"/>
        <v>26851.88</v>
      </c>
      <c r="U284" s="98"/>
      <c r="V284" s="98"/>
    </row>
    <row r="285" spans="1:22" s="83" customFormat="1" ht="18.75" customHeight="1" x14ac:dyDescent="0.3">
      <c r="A285" s="78">
        <v>274</v>
      </c>
      <c r="B285" s="79" t="s">
        <v>1021</v>
      </c>
      <c r="C285" s="79" t="s">
        <v>1022</v>
      </c>
      <c r="D285" s="79" t="s">
        <v>759</v>
      </c>
      <c r="E285" s="79" t="s">
        <v>433</v>
      </c>
      <c r="F285" s="80" t="s">
        <v>905</v>
      </c>
      <c r="G285" s="85" t="s">
        <v>700</v>
      </c>
      <c r="H285" s="81">
        <v>30000</v>
      </c>
      <c r="I285" s="81">
        <v>0</v>
      </c>
      <c r="J285" s="81">
        <v>25</v>
      </c>
      <c r="K285" s="81">
        <f t="shared" si="43"/>
        <v>861</v>
      </c>
      <c r="L285" s="81">
        <f t="shared" si="44"/>
        <v>2130</v>
      </c>
      <c r="M285" s="82">
        <f t="shared" si="46"/>
        <v>330.00000000000006</v>
      </c>
      <c r="N285" s="81">
        <f t="shared" si="47"/>
        <v>912</v>
      </c>
      <c r="O285" s="81">
        <f t="shared" si="48"/>
        <v>2127</v>
      </c>
      <c r="P285" s="81">
        <v>0</v>
      </c>
      <c r="Q285" s="81">
        <f t="shared" si="45"/>
        <v>6360</v>
      </c>
      <c r="R285" s="81">
        <f t="shared" si="49"/>
        <v>1798</v>
      </c>
      <c r="S285" s="81">
        <f t="shared" si="41"/>
        <v>4587</v>
      </c>
      <c r="T285" s="81">
        <f t="shared" si="42"/>
        <v>28202</v>
      </c>
      <c r="U285" s="78"/>
      <c r="V285" s="78"/>
    </row>
    <row r="286" spans="1:22" s="83" customFormat="1" ht="18.75" customHeight="1" x14ac:dyDescent="0.3">
      <c r="A286" s="78">
        <v>275</v>
      </c>
      <c r="B286" s="79" t="s">
        <v>763</v>
      </c>
      <c r="C286" s="79" t="s">
        <v>764</v>
      </c>
      <c r="D286" s="79" t="s">
        <v>759</v>
      </c>
      <c r="E286" s="79" t="s">
        <v>433</v>
      </c>
      <c r="F286" s="80" t="s">
        <v>905</v>
      </c>
      <c r="G286" s="85" t="s">
        <v>700</v>
      </c>
      <c r="H286" s="81">
        <v>30000</v>
      </c>
      <c r="I286" s="81">
        <v>0</v>
      </c>
      <c r="J286" s="81">
        <v>25</v>
      </c>
      <c r="K286" s="81">
        <f t="shared" si="43"/>
        <v>861</v>
      </c>
      <c r="L286" s="81">
        <f t="shared" si="44"/>
        <v>2130</v>
      </c>
      <c r="M286" s="82">
        <f t="shared" si="46"/>
        <v>330.00000000000006</v>
      </c>
      <c r="N286" s="81">
        <f t="shared" si="47"/>
        <v>912</v>
      </c>
      <c r="O286" s="81">
        <f t="shared" si="48"/>
        <v>2127</v>
      </c>
      <c r="P286" s="81">
        <v>0</v>
      </c>
      <c r="Q286" s="81">
        <f t="shared" si="45"/>
        <v>6360</v>
      </c>
      <c r="R286" s="81">
        <f t="shared" si="49"/>
        <v>1798</v>
      </c>
      <c r="S286" s="81">
        <f t="shared" si="41"/>
        <v>4587</v>
      </c>
      <c r="T286" s="81">
        <f t="shared" si="42"/>
        <v>28202</v>
      </c>
      <c r="U286" s="78"/>
      <c r="V286" s="78"/>
    </row>
    <row r="287" spans="1:22" s="83" customFormat="1" ht="18.75" customHeight="1" x14ac:dyDescent="0.3">
      <c r="A287" s="78">
        <v>276</v>
      </c>
      <c r="B287" s="79" t="s">
        <v>986</v>
      </c>
      <c r="C287" s="79" t="s">
        <v>987</v>
      </c>
      <c r="D287" s="79" t="s">
        <v>756</v>
      </c>
      <c r="E287" s="79" t="s">
        <v>433</v>
      </c>
      <c r="F287" s="80" t="s">
        <v>904</v>
      </c>
      <c r="G287" s="85" t="s">
        <v>700</v>
      </c>
      <c r="H287" s="81">
        <v>30000</v>
      </c>
      <c r="I287" s="81">
        <v>0</v>
      </c>
      <c r="J287" s="81">
        <v>25</v>
      </c>
      <c r="K287" s="81">
        <f t="shared" si="43"/>
        <v>861</v>
      </c>
      <c r="L287" s="81">
        <f t="shared" si="44"/>
        <v>2130</v>
      </c>
      <c r="M287" s="82">
        <f t="shared" si="46"/>
        <v>330.00000000000006</v>
      </c>
      <c r="N287" s="81">
        <f t="shared" si="47"/>
        <v>912</v>
      </c>
      <c r="O287" s="81">
        <f t="shared" si="48"/>
        <v>2127</v>
      </c>
      <c r="P287" s="81">
        <v>0</v>
      </c>
      <c r="Q287" s="81">
        <f t="shared" si="45"/>
        <v>6360</v>
      </c>
      <c r="R287" s="81">
        <f t="shared" si="49"/>
        <v>1798</v>
      </c>
      <c r="S287" s="81">
        <f t="shared" si="41"/>
        <v>4587</v>
      </c>
      <c r="T287" s="81">
        <f t="shared" si="42"/>
        <v>28202</v>
      </c>
      <c r="U287" s="78"/>
      <c r="V287" s="78"/>
    </row>
    <row r="288" spans="1:22" s="83" customFormat="1" ht="18.75" customHeight="1" x14ac:dyDescent="0.3">
      <c r="A288" s="78">
        <v>277</v>
      </c>
      <c r="B288" s="79" t="s">
        <v>1014</v>
      </c>
      <c r="C288" s="79" t="s">
        <v>1073</v>
      </c>
      <c r="D288" s="79" t="s">
        <v>29</v>
      </c>
      <c r="E288" s="79" t="s">
        <v>433</v>
      </c>
      <c r="F288" s="80" t="s">
        <v>904</v>
      </c>
      <c r="G288" s="85" t="s">
        <v>700</v>
      </c>
      <c r="H288" s="81">
        <v>30000</v>
      </c>
      <c r="I288" s="81">
        <v>0</v>
      </c>
      <c r="J288" s="81">
        <v>25</v>
      </c>
      <c r="K288" s="81">
        <f t="shared" si="43"/>
        <v>861</v>
      </c>
      <c r="L288" s="81">
        <f t="shared" si="44"/>
        <v>2130</v>
      </c>
      <c r="M288" s="82">
        <f t="shared" si="46"/>
        <v>330.00000000000006</v>
      </c>
      <c r="N288" s="81">
        <f t="shared" si="47"/>
        <v>912</v>
      </c>
      <c r="O288" s="81">
        <f t="shared" si="48"/>
        <v>2127</v>
      </c>
      <c r="P288" s="81">
        <v>0</v>
      </c>
      <c r="Q288" s="81">
        <f t="shared" si="45"/>
        <v>6360</v>
      </c>
      <c r="R288" s="81">
        <f t="shared" si="49"/>
        <v>1798</v>
      </c>
      <c r="S288" s="81">
        <f t="shared" si="41"/>
        <v>4587</v>
      </c>
      <c r="T288" s="81">
        <f t="shared" si="42"/>
        <v>28202</v>
      </c>
      <c r="U288" s="78"/>
      <c r="V288" s="78"/>
    </row>
    <row r="289" spans="1:22" s="83" customFormat="1" ht="18.75" customHeight="1" x14ac:dyDescent="0.3">
      <c r="A289" s="78">
        <v>278</v>
      </c>
      <c r="B289" s="79" t="s">
        <v>1071</v>
      </c>
      <c r="C289" s="79" t="s">
        <v>1072</v>
      </c>
      <c r="D289" s="79" t="s">
        <v>756</v>
      </c>
      <c r="E289" s="79" t="s">
        <v>433</v>
      </c>
      <c r="F289" s="80" t="s">
        <v>904</v>
      </c>
      <c r="G289" s="85" t="s">
        <v>700</v>
      </c>
      <c r="H289" s="81">
        <v>30000</v>
      </c>
      <c r="I289" s="81">
        <v>0</v>
      </c>
      <c r="J289" s="81">
        <v>25</v>
      </c>
      <c r="K289" s="81">
        <f t="shared" si="43"/>
        <v>861</v>
      </c>
      <c r="L289" s="81">
        <f t="shared" si="44"/>
        <v>2130</v>
      </c>
      <c r="M289" s="82">
        <f t="shared" si="46"/>
        <v>330.00000000000006</v>
      </c>
      <c r="N289" s="81">
        <f t="shared" si="47"/>
        <v>912</v>
      </c>
      <c r="O289" s="81">
        <f t="shared" si="48"/>
        <v>2127</v>
      </c>
      <c r="P289" s="81">
        <v>0</v>
      </c>
      <c r="Q289" s="81">
        <f t="shared" si="45"/>
        <v>6360</v>
      </c>
      <c r="R289" s="81">
        <f t="shared" si="49"/>
        <v>1798</v>
      </c>
      <c r="S289" s="81">
        <f t="shared" si="41"/>
        <v>4587</v>
      </c>
      <c r="T289" s="81">
        <f t="shared" si="42"/>
        <v>28202</v>
      </c>
      <c r="U289" s="78"/>
      <c r="V289" s="78"/>
    </row>
    <row r="290" spans="1:22" s="83" customFormat="1" ht="18.75" customHeight="1" x14ac:dyDescent="0.3">
      <c r="A290" s="78">
        <v>279</v>
      </c>
      <c r="B290" s="79" t="s">
        <v>427</v>
      </c>
      <c r="C290" s="79" t="s">
        <v>897</v>
      </c>
      <c r="D290" s="79" t="s">
        <v>40</v>
      </c>
      <c r="E290" s="79" t="s">
        <v>572</v>
      </c>
      <c r="F290" s="80" t="s">
        <v>904</v>
      </c>
      <c r="G290" s="85" t="s">
        <v>700</v>
      </c>
      <c r="H290" s="81">
        <v>30000</v>
      </c>
      <c r="I290" s="81">
        <v>0</v>
      </c>
      <c r="J290" s="81">
        <v>25</v>
      </c>
      <c r="K290" s="81">
        <f t="shared" si="43"/>
        <v>861</v>
      </c>
      <c r="L290" s="81">
        <f t="shared" si="44"/>
        <v>2130</v>
      </c>
      <c r="M290" s="82">
        <f t="shared" si="46"/>
        <v>330.00000000000006</v>
      </c>
      <c r="N290" s="81">
        <f t="shared" si="47"/>
        <v>912</v>
      </c>
      <c r="O290" s="81">
        <f t="shared" si="48"/>
        <v>2127</v>
      </c>
      <c r="P290" s="81">
        <v>0</v>
      </c>
      <c r="Q290" s="81">
        <f t="shared" si="45"/>
        <v>6360</v>
      </c>
      <c r="R290" s="81">
        <f t="shared" si="49"/>
        <v>1798</v>
      </c>
      <c r="S290" s="81">
        <f t="shared" si="41"/>
        <v>4587</v>
      </c>
      <c r="T290" s="81">
        <f t="shared" si="42"/>
        <v>28202</v>
      </c>
      <c r="U290" s="78"/>
      <c r="V290" s="78"/>
    </row>
    <row r="291" spans="1:22" s="83" customFormat="1" ht="18.75" customHeight="1" x14ac:dyDescent="0.3">
      <c r="A291" s="78">
        <v>280</v>
      </c>
      <c r="B291" s="79" t="s">
        <v>820</v>
      </c>
      <c r="C291" s="79" t="s">
        <v>911</v>
      </c>
      <c r="D291" s="79" t="s">
        <v>756</v>
      </c>
      <c r="E291" s="79" t="s">
        <v>433</v>
      </c>
      <c r="F291" s="80" t="s">
        <v>904</v>
      </c>
      <c r="G291" s="85" t="s">
        <v>700</v>
      </c>
      <c r="H291" s="81">
        <v>30000</v>
      </c>
      <c r="I291" s="81">
        <v>0</v>
      </c>
      <c r="J291" s="81">
        <v>25</v>
      </c>
      <c r="K291" s="81">
        <f t="shared" si="43"/>
        <v>861</v>
      </c>
      <c r="L291" s="81">
        <f t="shared" si="44"/>
        <v>2130</v>
      </c>
      <c r="M291" s="82">
        <f t="shared" si="46"/>
        <v>330.00000000000006</v>
      </c>
      <c r="N291" s="81">
        <f t="shared" si="47"/>
        <v>912</v>
      </c>
      <c r="O291" s="81">
        <f t="shared" si="48"/>
        <v>2127</v>
      </c>
      <c r="P291" s="81">
        <v>0</v>
      </c>
      <c r="Q291" s="81">
        <f t="shared" si="45"/>
        <v>6360</v>
      </c>
      <c r="R291" s="81">
        <f t="shared" si="49"/>
        <v>1798</v>
      </c>
      <c r="S291" s="81">
        <f t="shared" si="41"/>
        <v>4587</v>
      </c>
      <c r="T291" s="81">
        <f t="shared" si="42"/>
        <v>28202</v>
      </c>
      <c r="U291" s="78"/>
      <c r="V291" s="78"/>
    </row>
    <row r="292" spans="1:22" s="83" customFormat="1" ht="18.75" customHeight="1" x14ac:dyDescent="0.3">
      <c r="A292" s="78">
        <v>281</v>
      </c>
      <c r="B292" s="79" t="s">
        <v>322</v>
      </c>
      <c r="C292" s="79" t="s">
        <v>323</v>
      </c>
      <c r="D292" s="79" t="s">
        <v>268</v>
      </c>
      <c r="E292" s="79" t="s">
        <v>949</v>
      </c>
      <c r="F292" s="80" t="s">
        <v>905</v>
      </c>
      <c r="G292" s="85" t="s">
        <v>700</v>
      </c>
      <c r="H292" s="81">
        <v>30000</v>
      </c>
      <c r="I292" s="81">
        <v>0</v>
      </c>
      <c r="J292" s="81">
        <v>25</v>
      </c>
      <c r="K292" s="81">
        <f t="shared" si="43"/>
        <v>861</v>
      </c>
      <c r="L292" s="81">
        <f t="shared" si="44"/>
        <v>2130</v>
      </c>
      <c r="M292" s="82">
        <f t="shared" si="46"/>
        <v>330.00000000000006</v>
      </c>
      <c r="N292" s="81">
        <f t="shared" si="47"/>
        <v>912</v>
      </c>
      <c r="O292" s="81">
        <f t="shared" si="48"/>
        <v>2127</v>
      </c>
      <c r="P292" s="81">
        <v>0</v>
      </c>
      <c r="Q292" s="81">
        <f t="shared" si="45"/>
        <v>6360</v>
      </c>
      <c r="R292" s="81">
        <f t="shared" si="49"/>
        <v>1798</v>
      </c>
      <c r="S292" s="81">
        <f t="shared" si="41"/>
        <v>4587</v>
      </c>
      <c r="T292" s="81">
        <f t="shared" si="42"/>
        <v>28202</v>
      </c>
      <c r="U292" s="78"/>
      <c r="V292" s="78"/>
    </row>
    <row r="293" spans="1:22" s="104" customFormat="1" ht="37.5" customHeight="1" x14ac:dyDescent="0.3">
      <c r="A293" s="78">
        <v>282</v>
      </c>
      <c r="B293" s="99" t="s">
        <v>612</v>
      </c>
      <c r="C293" s="99" t="s">
        <v>613</v>
      </c>
      <c r="D293" s="99" t="s">
        <v>63</v>
      </c>
      <c r="E293" s="100" t="s">
        <v>1085</v>
      </c>
      <c r="F293" s="101" t="s">
        <v>904</v>
      </c>
      <c r="G293" s="100" t="s">
        <v>700</v>
      </c>
      <c r="H293" s="102">
        <v>30000</v>
      </c>
      <c r="I293" s="102">
        <v>0</v>
      </c>
      <c r="J293" s="102">
        <v>25</v>
      </c>
      <c r="K293" s="102">
        <f t="shared" si="43"/>
        <v>861</v>
      </c>
      <c r="L293" s="102">
        <f t="shared" si="44"/>
        <v>2130</v>
      </c>
      <c r="M293" s="103">
        <f t="shared" si="46"/>
        <v>330.00000000000006</v>
      </c>
      <c r="N293" s="102">
        <f t="shared" si="47"/>
        <v>912</v>
      </c>
      <c r="O293" s="102">
        <f t="shared" si="48"/>
        <v>2127</v>
      </c>
      <c r="P293" s="102">
        <v>0</v>
      </c>
      <c r="Q293" s="102">
        <f t="shared" si="45"/>
        <v>6360</v>
      </c>
      <c r="R293" s="102">
        <f t="shared" si="49"/>
        <v>1798</v>
      </c>
      <c r="S293" s="102">
        <f t="shared" ref="S293:S353" si="50">+L293+M293+O293</f>
        <v>4587</v>
      </c>
      <c r="T293" s="102">
        <f t="shared" ref="T293:T353" si="51">+H293-R293</f>
        <v>28202</v>
      </c>
      <c r="U293" s="98"/>
      <c r="V293" s="98"/>
    </row>
    <row r="294" spans="1:22" s="104" customFormat="1" ht="37.5" customHeight="1" x14ac:dyDescent="0.3">
      <c r="A294" s="78">
        <v>283</v>
      </c>
      <c r="B294" s="99" t="s">
        <v>1099</v>
      </c>
      <c r="C294" s="99" t="s">
        <v>1100</v>
      </c>
      <c r="D294" s="99" t="s">
        <v>756</v>
      </c>
      <c r="E294" s="100" t="s">
        <v>433</v>
      </c>
      <c r="F294" s="101" t="s">
        <v>904</v>
      </c>
      <c r="G294" s="100" t="s">
        <v>700</v>
      </c>
      <c r="H294" s="102">
        <v>30000</v>
      </c>
      <c r="I294" s="102">
        <v>0</v>
      </c>
      <c r="J294" s="102">
        <v>25</v>
      </c>
      <c r="K294" s="102">
        <f t="shared" si="43"/>
        <v>861</v>
      </c>
      <c r="L294" s="102">
        <f t="shared" si="44"/>
        <v>2130</v>
      </c>
      <c r="M294" s="103">
        <f t="shared" si="46"/>
        <v>330.00000000000006</v>
      </c>
      <c r="N294" s="102">
        <f t="shared" si="47"/>
        <v>912</v>
      </c>
      <c r="O294" s="102">
        <f t="shared" si="48"/>
        <v>2127</v>
      </c>
      <c r="P294" s="102"/>
      <c r="Q294" s="102">
        <f t="shared" si="45"/>
        <v>6360</v>
      </c>
      <c r="R294" s="102">
        <f t="shared" si="49"/>
        <v>1798</v>
      </c>
      <c r="S294" s="102">
        <f t="shared" si="50"/>
        <v>4587</v>
      </c>
      <c r="T294" s="102">
        <f t="shared" si="51"/>
        <v>28202</v>
      </c>
      <c r="U294" s="98"/>
      <c r="V294" s="98"/>
    </row>
    <row r="295" spans="1:22" s="104" customFormat="1" ht="37.5" customHeight="1" x14ac:dyDescent="0.3">
      <c r="A295" s="78">
        <v>284</v>
      </c>
      <c r="B295" s="99" t="s">
        <v>1101</v>
      </c>
      <c r="C295" s="99" t="s">
        <v>1102</v>
      </c>
      <c r="D295" s="99" t="s">
        <v>117</v>
      </c>
      <c r="E295" s="100" t="s">
        <v>433</v>
      </c>
      <c r="F295" s="101" t="s">
        <v>905</v>
      </c>
      <c r="G295" s="100" t="s">
        <v>700</v>
      </c>
      <c r="H295" s="102">
        <v>30000</v>
      </c>
      <c r="I295" s="102">
        <v>0</v>
      </c>
      <c r="J295" s="102">
        <v>25</v>
      </c>
      <c r="K295" s="102">
        <f t="shared" si="43"/>
        <v>861</v>
      </c>
      <c r="L295" s="102">
        <f t="shared" si="44"/>
        <v>2130</v>
      </c>
      <c r="M295" s="103">
        <f t="shared" si="46"/>
        <v>330.00000000000006</v>
      </c>
      <c r="N295" s="102">
        <f t="shared" si="47"/>
        <v>912</v>
      </c>
      <c r="O295" s="102">
        <f t="shared" si="48"/>
        <v>2127</v>
      </c>
      <c r="P295" s="102"/>
      <c r="Q295" s="102">
        <f t="shared" si="45"/>
        <v>6360</v>
      </c>
      <c r="R295" s="102">
        <f t="shared" si="49"/>
        <v>1798</v>
      </c>
      <c r="S295" s="102">
        <f t="shared" si="50"/>
        <v>4587</v>
      </c>
      <c r="T295" s="102">
        <f t="shared" si="51"/>
        <v>28202</v>
      </c>
      <c r="U295" s="98"/>
      <c r="V295" s="98"/>
    </row>
    <row r="296" spans="1:22" s="104" customFormat="1" ht="18.75" customHeight="1" x14ac:dyDescent="0.3">
      <c r="A296" s="78">
        <v>285</v>
      </c>
      <c r="B296" s="99" t="s">
        <v>187</v>
      </c>
      <c r="C296" s="99" t="s">
        <v>648</v>
      </c>
      <c r="D296" s="99" t="s">
        <v>63</v>
      </c>
      <c r="E296" s="100" t="s">
        <v>149</v>
      </c>
      <c r="F296" s="101" t="s">
        <v>905</v>
      </c>
      <c r="G296" s="100" t="s">
        <v>700</v>
      </c>
      <c r="H296" s="102">
        <v>29971.7</v>
      </c>
      <c r="I296" s="102">
        <v>0</v>
      </c>
      <c r="J296" s="102">
        <v>25</v>
      </c>
      <c r="K296" s="102">
        <f t="shared" ref="K296:K354" si="52">+H296*2.87%</f>
        <v>860.18779000000006</v>
      </c>
      <c r="L296" s="102">
        <f t="shared" ref="L296:L354" si="53">+H296*7.1%</f>
        <v>2127.9906999999998</v>
      </c>
      <c r="M296" s="103">
        <f t="shared" si="46"/>
        <v>329.68870000000004</v>
      </c>
      <c r="N296" s="102">
        <f t="shared" si="47"/>
        <v>911.13968</v>
      </c>
      <c r="O296" s="102">
        <f t="shared" si="48"/>
        <v>2124.9935300000002</v>
      </c>
      <c r="P296" s="102">
        <v>1350.12</v>
      </c>
      <c r="Q296" s="102">
        <f t="shared" ref="Q296:Q354" si="54">SUM(K296:P296)</f>
        <v>7704.1204000000007</v>
      </c>
      <c r="R296" s="102">
        <f t="shared" si="49"/>
        <v>3146.4474700000001</v>
      </c>
      <c r="S296" s="102">
        <f t="shared" si="50"/>
        <v>4582.6729300000006</v>
      </c>
      <c r="T296" s="102">
        <f t="shared" si="51"/>
        <v>26825.252530000002</v>
      </c>
      <c r="U296" s="98"/>
      <c r="V296" s="98"/>
    </row>
    <row r="297" spans="1:22" s="104" customFormat="1" ht="36" customHeight="1" x14ac:dyDescent="0.3">
      <c r="A297" s="78">
        <v>286</v>
      </c>
      <c r="B297" s="99" t="s">
        <v>506</v>
      </c>
      <c r="C297" s="99" t="s">
        <v>649</v>
      </c>
      <c r="D297" s="99" t="s">
        <v>373</v>
      </c>
      <c r="E297" s="100" t="s">
        <v>1085</v>
      </c>
      <c r="F297" s="101" t="s">
        <v>905</v>
      </c>
      <c r="G297" s="100" t="s">
        <v>700</v>
      </c>
      <c r="H297" s="102">
        <v>29601</v>
      </c>
      <c r="I297" s="102">
        <v>0</v>
      </c>
      <c r="J297" s="102">
        <v>25</v>
      </c>
      <c r="K297" s="102">
        <f t="shared" si="52"/>
        <v>849.54869999999994</v>
      </c>
      <c r="L297" s="102">
        <f t="shared" si="53"/>
        <v>2101.6709999999998</v>
      </c>
      <c r="M297" s="103">
        <f t="shared" si="46"/>
        <v>325.61100000000005</v>
      </c>
      <c r="N297" s="102">
        <f t="shared" si="47"/>
        <v>899.87040000000002</v>
      </c>
      <c r="O297" s="102">
        <f t="shared" si="48"/>
        <v>2098.7109</v>
      </c>
      <c r="P297" s="102">
        <v>0</v>
      </c>
      <c r="Q297" s="102">
        <f t="shared" si="54"/>
        <v>6275.4119999999994</v>
      </c>
      <c r="R297" s="102">
        <f t="shared" si="49"/>
        <v>1774.4191000000001</v>
      </c>
      <c r="S297" s="102">
        <f t="shared" si="50"/>
        <v>4525.9928999999993</v>
      </c>
      <c r="T297" s="102">
        <f t="shared" si="51"/>
        <v>27826.580900000001</v>
      </c>
      <c r="U297" s="98"/>
      <c r="V297" s="98"/>
    </row>
    <row r="298" spans="1:22" s="83" customFormat="1" ht="18.75" customHeight="1" x14ac:dyDescent="0.3">
      <c r="A298" s="78">
        <v>287</v>
      </c>
      <c r="B298" s="79" t="s">
        <v>96</v>
      </c>
      <c r="C298" s="79" t="s">
        <v>97</v>
      </c>
      <c r="D298" s="79" t="s">
        <v>36</v>
      </c>
      <c r="E298" s="79" t="s">
        <v>37</v>
      </c>
      <c r="F298" s="80" t="s">
        <v>905</v>
      </c>
      <c r="G298" s="85" t="s">
        <v>699</v>
      </c>
      <c r="H298" s="81">
        <v>29388.48</v>
      </c>
      <c r="I298" s="81">
        <v>0</v>
      </c>
      <c r="J298" s="81">
        <v>25</v>
      </c>
      <c r="K298" s="81">
        <f t="shared" si="52"/>
        <v>843.44937600000003</v>
      </c>
      <c r="L298" s="81">
        <f t="shared" si="53"/>
        <v>2086.5820799999997</v>
      </c>
      <c r="M298" s="82">
        <f t="shared" si="46"/>
        <v>323.27328</v>
      </c>
      <c r="N298" s="81">
        <f t="shared" si="47"/>
        <v>893.40979200000004</v>
      </c>
      <c r="O298" s="81">
        <f t="shared" si="48"/>
        <v>2083.6432319999999</v>
      </c>
      <c r="P298" s="81">
        <v>0</v>
      </c>
      <c r="Q298" s="81">
        <f t="shared" si="54"/>
        <v>6230.357759999999</v>
      </c>
      <c r="R298" s="81">
        <f t="shared" si="49"/>
        <v>1761.859168</v>
      </c>
      <c r="S298" s="81">
        <f t="shared" si="50"/>
        <v>4493.4985919999999</v>
      </c>
      <c r="T298" s="81">
        <f t="shared" si="51"/>
        <v>27626.620832000001</v>
      </c>
      <c r="U298" s="78"/>
      <c r="V298" s="78"/>
    </row>
    <row r="299" spans="1:22" s="104" customFormat="1" ht="39" customHeight="1" x14ac:dyDescent="0.3">
      <c r="A299" s="78">
        <v>288</v>
      </c>
      <c r="B299" s="99" t="s">
        <v>514</v>
      </c>
      <c r="C299" s="99" t="s">
        <v>515</v>
      </c>
      <c r="D299" s="99" t="s">
        <v>373</v>
      </c>
      <c r="E299" s="100" t="s">
        <v>1085</v>
      </c>
      <c r="F299" s="101" t="s">
        <v>905</v>
      </c>
      <c r="G299" s="100" t="s">
        <v>700</v>
      </c>
      <c r="H299" s="102">
        <v>29095</v>
      </c>
      <c r="I299" s="102">
        <v>0</v>
      </c>
      <c r="J299" s="102">
        <v>25</v>
      </c>
      <c r="K299" s="102">
        <f t="shared" si="52"/>
        <v>835.02649999999994</v>
      </c>
      <c r="L299" s="102">
        <f t="shared" si="53"/>
        <v>2065.7449999999999</v>
      </c>
      <c r="M299" s="103">
        <f t="shared" si="46"/>
        <v>320.04500000000002</v>
      </c>
      <c r="N299" s="102">
        <f t="shared" si="47"/>
        <v>884.48799999999994</v>
      </c>
      <c r="O299" s="102">
        <f t="shared" si="48"/>
        <v>2062.8355000000001</v>
      </c>
      <c r="P299" s="102">
        <v>0</v>
      </c>
      <c r="Q299" s="102">
        <f t="shared" si="54"/>
        <v>6168.14</v>
      </c>
      <c r="R299" s="102">
        <f t="shared" si="49"/>
        <v>1744.5144999999998</v>
      </c>
      <c r="S299" s="102">
        <f t="shared" si="50"/>
        <v>4448.6255000000001</v>
      </c>
      <c r="T299" s="102">
        <f t="shared" si="51"/>
        <v>27350.485499999999</v>
      </c>
      <c r="U299" s="98"/>
      <c r="V299" s="98"/>
    </row>
    <row r="300" spans="1:22" s="83" customFormat="1" ht="18.75" customHeight="1" x14ac:dyDescent="0.3">
      <c r="A300" s="78">
        <v>289</v>
      </c>
      <c r="B300" s="79" t="s">
        <v>350</v>
      </c>
      <c r="C300" s="79" t="s">
        <v>351</v>
      </c>
      <c r="D300" s="79" t="s">
        <v>155</v>
      </c>
      <c r="E300" s="79" t="s">
        <v>45</v>
      </c>
      <c r="F300" s="80" t="s">
        <v>904</v>
      </c>
      <c r="G300" s="85" t="s">
        <v>700</v>
      </c>
      <c r="H300" s="81">
        <v>29095</v>
      </c>
      <c r="I300" s="81">
        <v>0</v>
      </c>
      <c r="J300" s="81">
        <v>25</v>
      </c>
      <c r="K300" s="81">
        <f t="shared" si="52"/>
        <v>835.02649999999994</v>
      </c>
      <c r="L300" s="81">
        <f t="shared" si="53"/>
        <v>2065.7449999999999</v>
      </c>
      <c r="M300" s="82">
        <f t="shared" si="46"/>
        <v>320.04500000000002</v>
      </c>
      <c r="N300" s="81">
        <f t="shared" si="47"/>
        <v>884.48799999999994</v>
      </c>
      <c r="O300" s="81">
        <f t="shared" si="48"/>
        <v>2062.8355000000001</v>
      </c>
      <c r="P300" s="81">
        <v>0</v>
      </c>
      <c r="Q300" s="81">
        <f t="shared" si="54"/>
        <v>6168.14</v>
      </c>
      <c r="R300" s="81">
        <f t="shared" si="49"/>
        <v>1744.5144999999998</v>
      </c>
      <c r="S300" s="81">
        <f t="shared" si="50"/>
        <v>4448.6255000000001</v>
      </c>
      <c r="T300" s="81">
        <f t="shared" si="51"/>
        <v>27350.485499999999</v>
      </c>
      <c r="U300" s="78"/>
      <c r="V300" s="78"/>
    </row>
    <row r="301" spans="1:22" s="104" customFormat="1" ht="40.5" customHeight="1" x14ac:dyDescent="0.3">
      <c r="A301" s="78">
        <v>290</v>
      </c>
      <c r="B301" s="99" t="s">
        <v>42</v>
      </c>
      <c r="C301" s="99" t="s">
        <v>43</v>
      </c>
      <c r="D301" s="100" t="s">
        <v>44</v>
      </c>
      <c r="E301" s="99" t="s">
        <v>45</v>
      </c>
      <c r="F301" s="101" t="s">
        <v>905</v>
      </c>
      <c r="G301" s="100" t="s">
        <v>700</v>
      </c>
      <c r="H301" s="102">
        <v>29095</v>
      </c>
      <c r="I301" s="102">
        <v>0</v>
      </c>
      <c r="J301" s="102">
        <v>25</v>
      </c>
      <c r="K301" s="102">
        <f t="shared" si="52"/>
        <v>835.02649999999994</v>
      </c>
      <c r="L301" s="102">
        <f t="shared" si="53"/>
        <v>2065.7449999999999</v>
      </c>
      <c r="M301" s="103">
        <f t="shared" ref="M301:M363" si="55">+H301*1.1%</f>
        <v>320.04500000000002</v>
      </c>
      <c r="N301" s="102">
        <f t="shared" si="47"/>
        <v>884.48799999999994</v>
      </c>
      <c r="O301" s="102">
        <f t="shared" si="48"/>
        <v>2062.8355000000001</v>
      </c>
      <c r="P301" s="102">
        <v>0</v>
      </c>
      <c r="Q301" s="102">
        <f t="shared" si="54"/>
        <v>6168.14</v>
      </c>
      <c r="R301" s="102">
        <f t="shared" si="49"/>
        <v>1744.5144999999998</v>
      </c>
      <c r="S301" s="102">
        <f t="shared" si="50"/>
        <v>4448.6255000000001</v>
      </c>
      <c r="T301" s="102">
        <f t="shared" si="51"/>
        <v>27350.485499999999</v>
      </c>
      <c r="U301" s="98"/>
      <c r="V301" s="98"/>
    </row>
    <row r="302" spans="1:22" s="104" customFormat="1" ht="36" customHeight="1" x14ac:dyDescent="0.3">
      <c r="A302" s="78">
        <v>291</v>
      </c>
      <c r="B302" s="99" t="s">
        <v>471</v>
      </c>
      <c r="C302" s="99" t="s">
        <v>472</v>
      </c>
      <c r="D302" s="99" t="s">
        <v>373</v>
      </c>
      <c r="E302" s="100" t="s">
        <v>1085</v>
      </c>
      <c r="F302" s="101" t="s">
        <v>905</v>
      </c>
      <c r="G302" s="100" t="s">
        <v>700</v>
      </c>
      <c r="H302" s="102">
        <v>28600</v>
      </c>
      <c r="I302" s="102">
        <v>0</v>
      </c>
      <c r="J302" s="102">
        <v>25</v>
      </c>
      <c r="K302" s="102">
        <f t="shared" si="52"/>
        <v>820.82</v>
      </c>
      <c r="L302" s="102">
        <f t="shared" si="53"/>
        <v>2030.6</v>
      </c>
      <c r="M302" s="103">
        <f t="shared" si="55"/>
        <v>314.60000000000002</v>
      </c>
      <c r="N302" s="102">
        <f t="shared" si="47"/>
        <v>869.44</v>
      </c>
      <c r="O302" s="102">
        <f t="shared" si="48"/>
        <v>2027.7400000000002</v>
      </c>
      <c r="P302" s="102">
        <v>0</v>
      </c>
      <c r="Q302" s="102">
        <f t="shared" si="54"/>
        <v>6063.2000000000007</v>
      </c>
      <c r="R302" s="102">
        <f t="shared" si="49"/>
        <v>1715.2600000000002</v>
      </c>
      <c r="S302" s="102">
        <f t="shared" si="50"/>
        <v>4372.9400000000005</v>
      </c>
      <c r="T302" s="102">
        <f t="shared" si="51"/>
        <v>26884.739999999998</v>
      </c>
      <c r="U302" s="98"/>
      <c r="V302" s="98"/>
    </row>
    <row r="303" spans="1:22" s="104" customFormat="1" ht="36" customHeight="1" x14ac:dyDescent="0.3">
      <c r="A303" s="78">
        <v>292</v>
      </c>
      <c r="B303" s="99" t="s">
        <v>493</v>
      </c>
      <c r="C303" s="99" t="s">
        <v>494</v>
      </c>
      <c r="D303" s="99" t="s">
        <v>373</v>
      </c>
      <c r="E303" s="100" t="s">
        <v>1085</v>
      </c>
      <c r="F303" s="101" t="s">
        <v>904</v>
      </c>
      <c r="G303" s="100" t="s">
        <v>700</v>
      </c>
      <c r="H303" s="102">
        <v>28600</v>
      </c>
      <c r="I303" s="102">
        <v>0</v>
      </c>
      <c r="J303" s="102">
        <v>25</v>
      </c>
      <c r="K303" s="102">
        <f t="shared" si="52"/>
        <v>820.82</v>
      </c>
      <c r="L303" s="102">
        <f t="shared" si="53"/>
        <v>2030.6</v>
      </c>
      <c r="M303" s="103">
        <f t="shared" si="55"/>
        <v>314.60000000000002</v>
      </c>
      <c r="N303" s="102">
        <f t="shared" si="47"/>
        <v>869.44</v>
      </c>
      <c r="O303" s="102">
        <f t="shared" si="48"/>
        <v>2027.7400000000002</v>
      </c>
      <c r="P303" s="102">
        <v>0</v>
      </c>
      <c r="Q303" s="102">
        <f t="shared" si="54"/>
        <v>6063.2000000000007</v>
      </c>
      <c r="R303" s="102">
        <f t="shared" si="49"/>
        <v>1715.2600000000002</v>
      </c>
      <c r="S303" s="102">
        <f t="shared" si="50"/>
        <v>4372.9400000000005</v>
      </c>
      <c r="T303" s="102">
        <f t="shared" si="51"/>
        <v>26884.739999999998</v>
      </c>
      <c r="U303" s="98"/>
      <c r="V303" s="98"/>
    </row>
    <row r="304" spans="1:22" s="83" customFormat="1" ht="18.75" customHeight="1" x14ac:dyDescent="0.3">
      <c r="A304" s="78">
        <v>293</v>
      </c>
      <c r="B304" s="79" t="s">
        <v>964</v>
      </c>
      <c r="C304" s="79" t="s">
        <v>965</v>
      </c>
      <c r="D304" s="79" t="s">
        <v>759</v>
      </c>
      <c r="E304" s="79" t="s">
        <v>264</v>
      </c>
      <c r="F304" s="80" t="s">
        <v>904</v>
      </c>
      <c r="G304" s="85" t="s">
        <v>700</v>
      </c>
      <c r="H304" s="81">
        <v>28000</v>
      </c>
      <c r="I304" s="81">
        <v>0</v>
      </c>
      <c r="J304" s="81">
        <v>25</v>
      </c>
      <c r="K304" s="81">
        <f t="shared" si="52"/>
        <v>803.6</v>
      </c>
      <c r="L304" s="81">
        <f t="shared" si="53"/>
        <v>1987.9999999999998</v>
      </c>
      <c r="M304" s="82">
        <f t="shared" si="55"/>
        <v>308.00000000000006</v>
      </c>
      <c r="N304" s="81">
        <f t="shared" ref="N304:N366" si="56">+H304*3.04%</f>
        <v>851.2</v>
      </c>
      <c r="O304" s="81">
        <f t="shared" ref="O304:O366" si="57">+H304*7.09%</f>
        <v>1985.2</v>
      </c>
      <c r="P304" s="81"/>
      <c r="Q304" s="81">
        <f t="shared" si="54"/>
        <v>5936</v>
      </c>
      <c r="R304" s="81">
        <f t="shared" si="49"/>
        <v>1679.8000000000002</v>
      </c>
      <c r="S304" s="81">
        <f t="shared" si="50"/>
        <v>4281.2</v>
      </c>
      <c r="T304" s="81">
        <f t="shared" si="51"/>
        <v>26320.2</v>
      </c>
      <c r="U304" s="78"/>
      <c r="V304" s="78"/>
    </row>
    <row r="305" spans="1:22" s="83" customFormat="1" ht="18.75" customHeight="1" x14ac:dyDescent="0.3">
      <c r="A305" s="78">
        <v>294</v>
      </c>
      <c r="B305" s="79" t="s">
        <v>966</v>
      </c>
      <c r="C305" s="79" t="s">
        <v>967</v>
      </c>
      <c r="D305" s="79" t="s">
        <v>759</v>
      </c>
      <c r="E305" s="79" t="s">
        <v>264</v>
      </c>
      <c r="F305" s="80" t="s">
        <v>904</v>
      </c>
      <c r="G305" s="85" t="s">
        <v>700</v>
      </c>
      <c r="H305" s="81">
        <v>28000</v>
      </c>
      <c r="I305" s="81">
        <v>0</v>
      </c>
      <c r="J305" s="81">
        <v>25</v>
      </c>
      <c r="K305" s="81">
        <f t="shared" si="52"/>
        <v>803.6</v>
      </c>
      <c r="L305" s="81">
        <f t="shared" si="53"/>
        <v>1987.9999999999998</v>
      </c>
      <c r="M305" s="82">
        <f t="shared" si="55"/>
        <v>308.00000000000006</v>
      </c>
      <c r="N305" s="81">
        <f t="shared" si="56"/>
        <v>851.2</v>
      </c>
      <c r="O305" s="81">
        <f t="shared" si="57"/>
        <v>1985.2</v>
      </c>
      <c r="P305" s="81">
        <v>0</v>
      </c>
      <c r="Q305" s="81">
        <f t="shared" si="54"/>
        <v>5936</v>
      </c>
      <c r="R305" s="81">
        <f t="shared" si="49"/>
        <v>1679.8000000000002</v>
      </c>
      <c r="S305" s="81">
        <f t="shared" si="50"/>
        <v>4281.2</v>
      </c>
      <c r="T305" s="81">
        <f t="shared" si="51"/>
        <v>26320.2</v>
      </c>
      <c r="U305" s="78"/>
      <c r="V305" s="78"/>
    </row>
    <row r="306" spans="1:22" s="83" customFormat="1" ht="18.75" customHeight="1" x14ac:dyDescent="0.3">
      <c r="A306" s="78">
        <v>295</v>
      </c>
      <c r="B306" s="79" t="s">
        <v>708</v>
      </c>
      <c r="C306" s="79" t="s">
        <v>707</v>
      </c>
      <c r="D306" s="79" t="s">
        <v>117</v>
      </c>
      <c r="E306" s="79" t="s">
        <v>264</v>
      </c>
      <c r="F306" s="80" t="s">
        <v>904</v>
      </c>
      <c r="G306" s="85" t="s">
        <v>700</v>
      </c>
      <c r="H306" s="81">
        <v>28000</v>
      </c>
      <c r="I306" s="81">
        <v>0</v>
      </c>
      <c r="J306" s="81">
        <v>25</v>
      </c>
      <c r="K306" s="81">
        <f t="shared" si="52"/>
        <v>803.6</v>
      </c>
      <c r="L306" s="81">
        <f t="shared" si="53"/>
        <v>1987.9999999999998</v>
      </c>
      <c r="M306" s="82">
        <f t="shared" si="55"/>
        <v>308.00000000000006</v>
      </c>
      <c r="N306" s="81">
        <f t="shared" si="56"/>
        <v>851.2</v>
      </c>
      <c r="O306" s="81">
        <f t="shared" si="57"/>
        <v>1985.2</v>
      </c>
      <c r="P306" s="81">
        <v>0</v>
      </c>
      <c r="Q306" s="81">
        <f t="shared" si="54"/>
        <v>5936</v>
      </c>
      <c r="R306" s="81">
        <f t="shared" si="49"/>
        <v>1679.8000000000002</v>
      </c>
      <c r="S306" s="81">
        <f t="shared" si="50"/>
        <v>4281.2</v>
      </c>
      <c r="T306" s="81">
        <f t="shared" si="51"/>
        <v>26320.2</v>
      </c>
      <c r="U306" s="78"/>
      <c r="V306" s="78"/>
    </row>
    <row r="307" spans="1:22" s="83" customFormat="1" ht="18.75" customHeight="1" x14ac:dyDescent="0.3">
      <c r="A307" s="78">
        <v>296</v>
      </c>
      <c r="B307" s="79" t="s">
        <v>449</v>
      </c>
      <c r="C307" s="79" t="s">
        <v>450</v>
      </c>
      <c r="D307" s="79" t="s">
        <v>142</v>
      </c>
      <c r="E307" s="79" t="s">
        <v>948</v>
      </c>
      <c r="F307" s="80" t="s">
        <v>905</v>
      </c>
      <c r="G307" s="85" t="s">
        <v>700</v>
      </c>
      <c r="H307" s="81">
        <v>27830</v>
      </c>
      <c r="I307" s="81">
        <v>0</v>
      </c>
      <c r="J307" s="81">
        <v>25</v>
      </c>
      <c r="K307" s="81">
        <f t="shared" si="52"/>
        <v>798.721</v>
      </c>
      <c r="L307" s="81">
        <f t="shared" si="53"/>
        <v>1975.9299999999998</v>
      </c>
      <c r="M307" s="82">
        <f t="shared" si="55"/>
        <v>306.13000000000005</v>
      </c>
      <c r="N307" s="81">
        <f t="shared" si="56"/>
        <v>846.03200000000004</v>
      </c>
      <c r="O307" s="81">
        <f t="shared" si="57"/>
        <v>1973.1470000000002</v>
      </c>
      <c r="P307" s="81">
        <v>0</v>
      </c>
      <c r="Q307" s="81">
        <f t="shared" si="54"/>
        <v>5899.96</v>
      </c>
      <c r="R307" s="81">
        <f t="shared" si="49"/>
        <v>1669.7530000000002</v>
      </c>
      <c r="S307" s="81">
        <f t="shared" si="50"/>
        <v>4255.2070000000003</v>
      </c>
      <c r="T307" s="81">
        <f t="shared" si="51"/>
        <v>26160.246999999999</v>
      </c>
      <c r="U307" s="78"/>
      <c r="V307" s="78"/>
    </row>
    <row r="308" spans="1:22" s="83" customFormat="1" ht="18.75" customHeight="1" x14ac:dyDescent="0.3">
      <c r="A308" s="78">
        <v>297</v>
      </c>
      <c r="B308" s="79" t="s">
        <v>710</v>
      </c>
      <c r="C308" s="79" t="s">
        <v>711</v>
      </c>
      <c r="D308" s="79" t="s">
        <v>63</v>
      </c>
      <c r="E308" s="79" t="s">
        <v>149</v>
      </c>
      <c r="F308" s="80" t="s">
        <v>905</v>
      </c>
      <c r="G308" s="85" t="s">
        <v>700</v>
      </c>
      <c r="H308" s="81">
        <v>27500</v>
      </c>
      <c r="I308" s="81">
        <v>0</v>
      </c>
      <c r="J308" s="81">
        <v>25</v>
      </c>
      <c r="K308" s="81">
        <f t="shared" si="52"/>
        <v>789.25</v>
      </c>
      <c r="L308" s="81">
        <f t="shared" si="53"/>
        <v>1952.4999999999998</v>
      </c>
      <c r="M308" s="82">
        <f t="shared" si="55"/>
        <v>302.50000000000006</v>
      </c>
      <c r="N308" s="81">
        <f t="shared" si="56"/>
        <v>836</v>
      </c>
      <c r="O308" s="81">
        <f t="shared" si="57"/>
        <v>1949.7500000000002</v>
      </c>
      <c r="P308" s="81">
        <v>0</v>
      </c>
      <c r="Q308" s="81">
        <f t="shared" si="54"/>
        <v>5830</v>
      </c>
      <c r="R308" s="81">
        <f t="shared" si="49"/>
        <v>1650.25</v>
      </c>
      <c r="S308" s="81">
        <f t="shared" si="50"/>
        <v>4204.75</v>
      </c>
      <c r="T308" s="81">
        <f t="shared" si="51"/>
        <v>25849.75</v>
      </c>
      <c r="U308" s="78"/>
      <c r="V308" s="78"/>
    </row>
    <row r="309" spans="1:22" s="108" customFormat="1" ht="37.5" customHeight="1" x14ac:dyDescent="0.3">
      <c r="A309" s="78">
        <v>298</v>
      </c>
      <c r="B309" s="100" t="s">
        <v>892</v>
      </c>
      <c r="C309" s="99" t="s">
        <v>893</v>
      </c>
      <c r="D309" s="100" t="s">
        <v>569</v>
      </c>
      <c r="E309" s="99" t="s">
        <v>568</v>
      </c>
      <c r="F309" s="99" t="s">
        <v>904</v>
      </c>
      <c r="G309" s="100" t="s">
        <v>700</v>
      </c>
      <c r="H309" s="106">
        <v>27500</v>
      </c>
      <c r="I309" s="106">
        <v>0</v>
      </c>
      <c r="J309" s="106">
        <v>25</v>
      </c>
      <c r="K309" s="106">
        <f t="shared" si="52"/>
        <v>789.25</v>
      </c>
      <c r="L309" s="106">
        <f t="shared" si="53"/>
        <v>1952.4999999999998</v>
      </c>
      <c r="M309" s="107">
        <f t="shared" si="55"/>
        <v>302.50000000000006</v>
      </c>
      <c r="N309" s="106">
        <f t="shared" si="56"/>
        <v>836</v>
      </c>
      <c r="O309" s="106">
        <f t="shared" si="57"/>
        <v>1949.7500000000002</v>
      </c>
      <c r="P309" s="106">
        <v>0</v>
      </c>
      <c r="Q309" s="106">
        <f t="shared" si="54"/>
        <v>5830</v>
      </c>
      <c r="R309" s="106">
        <f t="shared" si="49"/>
        <v>1650.25</v>
      </c>
      <c r="S309" s="106">
        <f t="shared" si="50"/>
        <v>4204.75</v>
      </c>
      <c r="T309" s="106">
        <f t="shared" si="51"/>
        <v>25849.75</v>
      </c>
      <c r="U309" s="105"/>
      <c r="V309" s="105"/>
    </row>
    <row r="310" spans="1:22" s="83" customFormat="1" ht="18.75" customHeight="1" x14ac:dyDescent="0.3">
      <c r="A310" s="78">
        <v>299</v>
      </c>
      <c r="B310" s="79" t="s">
        <v>730</v>
      </c>
      <c r="C310" s="79" t="s">
        <v>731</v>
      </c>
      <c r="D310" s="79" t="s">
        <v>63</v>
      </c>
      <c r="E310" s="79" t="s">
        <v>149</v>
      </c>
      <c r="F310" s="80" t="s">
        <v>905</v>
      </c>
      <c r="G310" s="85" t="s">
        <v>700</v>
      </c>
      <c r="H310" s="81">
        <v>27500</v>
      </c>
      <c r="I310" s="81">
        <v>0</v>
      </c>
      <c r="J310" s="81">
        <v>25</v>
      </c>
      <c r="K310" s="81">
        <f t="shared" si="52"/>
        <v>789.25</v>
      </c>
      <c r="L310" s="81">
        <f t="shared" si="53"/>
        <v>1952.4999999999998</v>
      </c>
      <c r="M310" s="82">
        <f t="shared" si="55"/>
        <v>302.50000000000006</v>
      </c>
      <c r="N310" s="81">
        <f t="shared" si="56"/>
        <v>836</v>
      </c>
      <c r="O310" s="81">
        <f t="shared" si="57"/>
        <v>1949.7500000000002</v>
      </c>
      <c r="P310" s="81">
        <v>0</v>
      </c>
      <c r="Q310" s="81">
        <f t="shared" si="54"/>
        <v>5830</v>
      </c>
      <c r="R310" s="81">
        <f t="shared" si="49"/>
        <v>1650.25</v>
      </c>
      <c r="S310" s="81">
        <f t="shared" si="50"/>
        <v>4204.75</v>
      </c>
      <c r="T310" s="81">
        <f t="shared" si="51"/>
        <v>25849.75</v>
      </c>
      <c r="U310" s="78"/>
      <c r="V310" s="78"/>
    </row>
    <row r="311" spans="1:22" s="83" customFormat="1" ht="18.75" customHeight="1" x14ac:dyDescent="0.3">
      <c r="A311" s="78">
        <v>300</v>
      </c>
      <c r="B311" s="79" t="s">
        <v>1058</v>
      </c>
      <c r="C311" s="79" t="s">
        <v>1059</v>
      </c>
      <c r="D311" s="79" t="s">
        <v>759</v>
      </c>
      <c r="E311" s="79" t="s">
        <v>243</v>
      </c>
      <c r="F311" s="80" t="s">
        <v>904</v>
      </c>
      <c r="G311" s="85" t="s">
        <v>700</v>
      </c>
      <c r="H311" s="81">
        <v>27500</v>
      </c>
      <c r="I311" s="81">
        <v>0</v>
      </c>
      <c r="J311" s="81">
        <v>25</v>
      </c>
      <c r="K311" s="81">
        <f t="shared" si="52"/>
        <v>789.25</v>
      </c>
      <c r="L311" s="81">
        <f t="shared" si="53"/>
        <v>1952.4999999999998</v>
      </c>
      <c r="M311" s="82">
        <f t="shared" si="55"/>
        <v>302.50000000000006</v>
      </c>
      <c r="N311" s="81">
        <f t="shared" si="56"/>
        <v>836</v>
      </c>
      <c r="O311" s="81">
        <f t="shared" si="57"/>
        <v>1949.7500000000002</v>
      </c>
      <c r="P311" s="81">
        <v>0</v>
      </c>
      <c r="Q311" s="81">
        <f t="shared" si="54"/>
        <v>5830</v>
      </c>
      <c r="R311" s="81">
        <f t="shared" si="49"/>
        <v>1650.25</v>
      </c>
      <c r="S311" s="81">
        <f t="shared" si="50"/>
        <v>4204.75</v>
      </c>
      <c r="T311" s="81">
        <f t="shared" si="51"/>
        <v>25849.75</v>
      </c>
      <c r="U311" s="78"/>
      <c r="V311" s="78"/>
    </row>
    <row r="312" spans="1:22" s="83" customFormat="1" ht="18.75" customHeight="1" x14ac:dyDescent="0.3">
      <c r="A312" s="78">
        <v>301</v>
      </c>
      <c r="B312" s="79" t="s">
        <v>724</v>
      </c>
      <c r="C312" s="79" t="s">
        <v>725</v>
      </c>
      <c r="D312" s="79" t="s">
        <v>63</v>
      </c>
      <c r="E312" s="79" t="s">
        <v>149</v>
      </c>
      <c r="F312" s="80" t="s">
        <v>904</v>
      </c>
      <c r="G312" s="85" t="s">
        <v>700</v>
      </c>
      <c r="H312" s="81">
        <v>27500</v>
      </c>
      <c r="I312" s="81">
        <v>0</v>
      </c>
      <c r="J312" s="81">
        <v>25</v>
      </c>
      <c r="K312" s="81">
        <f t="shared" si="52"/>
        <v>789.25</v>
      </c>
      <c r="L312" s="81">
        <f t="shared" si="53"/>
        <v>1952.4999999999998</v>
      </c>
      <c r="M312" s="82">
        <f t="shared" si="55"/>
        <v>302.50000000000006</v>
      </c>
      <c r="N312" s="81">
        <f t="shared" si="56"/>
        <v>836</v>
      </c>
      <c r="O312" s="81">
        <f t="shared" si="57"/>
        <v>1949.7500000000002</v>
      </c>
      <c r="P312" s="81">
        <v>0</v>
      </c>
      <c r="Q312" s="81">
        <f t="shared" si="54"/>
        <v>5830</v>
      </c>
      <c r="R312" s="81">
        <f t="shared" si="49"/>
        <v>1650.25</v>
      </c>
      <c r="S312" s="81">
        <f t="shared" si="50"/>
        <v>4204.75</v>
      </c>
      <c r="T312" s="81">
        <f t="shared" si="51"/>
        <v>25849.75</v>
      </c>
      <c r="U312" s="78"/>
      <c r="V312" s="78"/>
    </row>
    <row r="313" spans="1:22" s="83" customFormat="1" ht="18.75" customHeight="1" x14ac:dyDescent="0.3">
      <c r="A313" s="78">
        <v>302</v>
      </c>
      <c r="B313" s="79" t="s">
        <v>559</v>
      </c>
      <c r="C313" s="79" t="s">
        <v>560</v>
      </c>
      <c r="D313" s="79" t="s">
        <v>63</v>
      </c>
      <c r="E313" s="79" t="s">
        <v>149</v>
      </c>
      <c r="F313" s="80" t="s">
        <v>905</v>
      </c>
      <c r="G313" s="85" t="s">
        <v>700</v>
      </c>
      <c r="H313" s="81">
        <v>27500</v>
      </c>
      <c r="I313" s="81">
        <v>0</v>
      </c>
      <c r="J313" s="81">
        <v>25</v>
      </c>
      <c r="K313" s="81">
        <f t="shared" si="52"/>
        <v>789.25</v>
      </c>
      <c r="L313" s="81">
        <f t="shared" si="53"/>
        <v>1952.4999999999998</v>
      </c>
      <c r="M313" s="82">
        <f t="shared" si="55"/>
        <v>302.50000000000006</v>
      </c>
      <c r="N313" s="81">
        <f t="shared" si="56"/>
        <v>836</v>
      </c>
      <c r="O313" s="81">
        <f t="shared" si="57"/>
        <v>1949.7500000000002</v>
      </c>
      <c r="P313" s="81">
        <v>0</v>
      </c>
      <c r="Q313" s="81">
        <f t="shared" si="54"/>
        <v>5830</v>
      </c>
      <c r="R313" s="81">
        <f t="shared" si="49"/>
        <v>1650.25</v>
      </c>
      <c r="S313" s="81">
        <f t="shared" si="50"/>
        <v>4204.75</v>
      </c>
      <c r="T313" s="81">
        <f t="shared" si="51"/>
        <v>25849.75</v>
      </c>
      <c r="U313" s="78"/>
      <c r="V313" s="78"/>
    </row>
    <row r="314" spans="1:22" s="104" customFormat="1" ht="37.5" customHeight="1" x14ac:dyDescent="0.3">
      <c r="A314" s="78">
        <v>303</v>
      </c>
      <c r="B314" s="100" t="s">
        <v>545</v>
      </c>
      <c r="C314" s="99" t="s">
        <v>546</v>
      </c>
      <c r="D314" s="99" t="s">
        <v>63</v>
      </c>
      <c r="E314" s="100" t="s">
        <v>547</v>
      </c>
      <c r="F314" s="101" t="s">
        <v>905</v>
      </c>
      <c r="G314" s="100" t="s">
        <v>700</v>
      </c>
      <c r="H314" s="102">
        <v>27500</v>
      </c>
      <c r="I314" s="102">
        <v>0</v>
      </c>
      <c r="J314" s="102">
        <v>25</v>
      </c>
      <c r="K314" s="102">
        <f t="shared" si="52"/>
        <v>789.25</v>
      </c>
      <c r="L314" s="102">
        <f t="shared" si="53"/>
        <v>1952.4999999999998</v>
      </c>
      <c r="M314" s="103">
        <f t="shared" si="55"/>
        <v>302.50000000000006</v>
      </c>
      <c r="N314" s="102">
        <f t="shared" si="56"/>
        <v>836</v>
      </c>
      <c r="O314" s="102">
        <f t="shared" si="57"/>
        <v>1949.7500000000002</v>
      </c>
      <c r="P314" s="102">
        <v>1350.12</v>
      </c>
      <c r="Q314" s="102">
        <f t="shared" si="54"/>
        <v>7180.12</v>
      </c>
      <c r="R314" s="102">
        <f t="shared" si="49"/>
        <v>3000.37</v>
      </c>
      <c r="S314" s="102">
        <f t="shared" si="50"/>
        <v>4204.75</v>
      </c>
      <c r="T314" s="102">
        <f t="shared" si="51"/>
        <v>24499.63</v>
      </c>
      <c r="U314" s="98"/>
      <c r="V314" s="98"/>
    </row>
    <row r="315" spans="1:22" s="83" customFormat="1" ht="18.75" customHeight="1" x14ac:dyDescent="0.3">
      <c r="A315" s="78">
        <v>304</v>
      </c>
      <c r="B315" s="79" t="s">
        <v>720</v>
      </c>
      <c r="C315" s="79" t="s">
        <v>721</v>
      </c>
      <c r="D315" s="79" t="s">
        <v>29</v>
      </c>
      <c r="E315" s="79" t="s">
        <v>41</v>
      </c>
      <c r="F315" s="80" t="s">
        <v>905</v>
      </c>
      <c r="G315" s="85" t="s">
        <v>700</v>
      </c>
      <c r="H315" s="81">
        <v>27500</v>
      </c>
      <c r="I315" s="81">
        <v>0</v>
      </c>
      <c r="J315" s="81">
        <v>25</v>
      </c>
      <c r="K315" s="81">
        <f t="shared" si="52"/>
        <v>789.25</v>
      </c>
      <c r="L315" s="81">
        <f t="shared" si="53"/>
        <v>1952.4999999999998</v>
      </c>
      <c r="M315" s="82">
        <f t="shared" si="55"/>
        <v>302.50000000000006</v>
      </c>
      <c r="N315" s="81">
        <f t="shared" si="56"/>
        <v>836</v>
      </c>
      <c r="O315" s="81">
        <f t="shared" si="57"/>
        <v>1949.7500000000002</v>
      </c>
      <c r="P315" s="81">
        <v>0</v>
      </c>
      <c r="Q315" s="81">
        <f t="shared" si="54"/>
        <v>5830</v>
      </c>
      <c r="R315" s="81">
        <f t="shared" si="49"/>
        <v>1650.25</v>
      </c>
      <c r="S315" s="81">
        <f t="shared" si="50"/>
        <v>4204.75</v>
      </c>
      <c r="T315" s="81">
        <f t="shared" si="51"/>
        <v>25849.75</v>
      </c>
      <c r="U315" s="78"/>
      <c r="V315" s="78"/>
    </row>
    <row r="316" spans="1:22" s="83" customFormat="1" ht="18.75" customHeight="1" x14ac:dyDescent="0.3">
      <c r="A316" s="78">
        <v>305</v>
      </c>
      <c r="B316" s="79" t="s">
        <v>441</v>
      </c>
      <c r="C316" s="79" t="s">
        <v>62</v>
      </c>
      <c r="D316" s="79" t="s">
        <v>142</v>
      </c>
      <c r="E316" s="79" t="s">
        <v>948</v>
      </c>
      <c r="F316" s="80" t="s">
        <v>905</v>
      </c>
      <c r="G316" s="85" t="s">
        <v>700</v>
      </c>
      <c r="H316" s="81">
        <v>27500</v>
      </c>
      <c r="I316" s="81">
        <v>0</v>
      </c>
      <c r="J316" s="81">
        <v>25</v>
      </c>
      <c r="K316" s="81">
        <f t="shared" si="52"/>
        <v>789.25</v>
      </c>
      <c r="L316" s="81">
        <f t="shared" si="53"/>
        <v>1952.4999999999998</v>
      </c>
      <c r="M316" s="82">
        <f t="shared" si="55"/>
        <v>302.50000000000006</v>
      </c>
      <c r="N316" s="81">
        <f t="shared" si="56"/>
        <v>836</v>
      </c>
      <c r="O316" s="81">
        <f t="shared" si="57"/>
        <v>1949.7500000000002</v>
      </c>
      <c r="P316" s="81">
        <v>0</v>
      </c>
      <c r="Q316" s="81">
        <f t="shared" si="54"/>
        <v>5830</v>
      </c>
      <c r="R316" s="81">
        <f t="shared" si="49"/>
        <v>1650.25</v>
      </c>
      <c r="S316" s="81">
        <f t="shared" si="50"/>
        <v>4204.75</v>
      </c>
      <c r="T316" s="81">
        <f t="shared" si="51"/>
        <v>25849.75</v>
      </c>
      <c r="U316" s="78"/>
      <c r="V316" s="78"/>
    </row>
    <row r="317" spans="1:22" s="83" customFormat="1" ht="18.75" customHeight="1" x14ac:dyDescent="0.3">
      <c r="A317" s="78">
        <v>306</v>
      </c>
      <c r="B317" s="79" t="s">
        <v>570</v>
      </c>
      <c r="C317" s="79" t="s">
        <v>571</v>
      </c>
      <c r="D317" s="79" t="s">
        <v>29</v>
      </c>
      <c r="E317" s="79" t="s">
        <v>41</v>
      </c>
      <c r="F317" s="80" t="s">
        <v>905</v>
      </c>
      <c r="G317" s="85" t="s">
        <v>700</v>
      </c>
      <c r="H317" s="81">
        <v>27500</v>
      </c>
      <c r="I317" s="81">
        <v>0</v>
      </c>
      <c r="J317" s="81">
        <v>25</v>
      </c>
      <c r="K317" s="81">
        <f t="shared" si="52"/>
        <v>789.25</v>
      </c>
      <c r="L317" s="81">
        <f t="shared" si="53"/>
        <v>1952.4999999999998</v>
      </c>
      <c r="M317" s="82">
        <f t="shared" si="55"/>
        <v>302.50000000000006</v>
      </c>
      <c r="N317" s="81">
        <f t="shared" si="56"/>
        <v>836</v>
      </c>
      <c r="O317" s="81">
        <f t="shared" si="57"/>
        <v>1949.7500000000002</v>
      </c>
      <c r="P317" s="81">
        <v>0</v>
      </c>
      <c r="Q317" s="81">
        <f t="shared" si="54"/>
        <v>5830</v>
      </c>
      <c r="R317" s="81">
        <f t="shared" si="49"/>
        <v>1650.25</v>
      </c>
      <c r="S317" s="81">
        <f t="shared" si="50"/>
        <v>4204.75</v>
      </c>
      <c r="T317" s="81">
        <f t="shared" si="51"/>
        <v>25849.75</v>
      </c>
      <c r="U317" s="78"/>
      <c r="V317" s="78"/>
    </row>
    <row r="318" spans="1:22" s="83" customFormat="1" ht="18.75" customHeight="1" x14ac:dyDescent="0.3">
      <c r="A318" s="78">
        <v>307</v>
      </c>
      <c r="B318" s="79" t="s">
        <v>713</v>
      </c>
      <c r="C318" s="79" t="s">
        <v>712</v>
      </c>
      <c r="D318" s="79" t="s">
        <v>63</v>
      </c>
      <c r="E318" s="79" t="s">
        <v>41</v>
      </c>
      <c r="F318" s="80" t="s">
        <v>904</v>
      </c>
      <c r="G318" s="85" t="s">
        <v>700</v>
      </c>
      <c r="H318" s="81">
        <v>27500</v>
      </c>
      <c r="I318" s="81">
        <v>0</v>
      </c>
      <c r="J318" s="81">
        <v>25</v>
      </c>
      <c r="K318" s="81">
        <f t="shared" si="52"/>
        <v>789.25</v>
      </c>
      <c r="L318" s="81">
        <f t="shared" si="53"/>
        <v>1952.4999999999998</v>
      </c>
      <c r="M318" s="82">
        <f t="shared" si="55"/>
        <v>302.50000000000006</v>
      </c>
      <c r="N318" s="81">
        <f t="shared" si="56"/>
        <v>836</v>
      </c>
      <c r="O318" s="81">
        <f t="shared" si="57"/>
        <v>1949.7500000000002</v>
      </c>
      <c r="P318" s="81">
        <v>0</v>
      </c>
      <c r="Q318" s="81">
        <f t="shared" si="54"/>
        <v>5830</v>
      </c>
      <c r="R318" s="81">
        <f t="shared" si="49"/>
        <v>1650.25</v>
      </c>
      <c r="S318" s="81">
        <f t="shared" si="50"/>
        <v>4204.75</v>
      </c>
      <c r="T318" s="81">
        <f t="shared" si="51"/>
        <v>25849.75</v>
      </c>
      <c r="U318" s="78"/>
      <c r="V318" s="78"/>
    </row>
    <row r="319" spans="1:22" s="83" customFormat="1" ht="18.75" customHeight="1" x14ac:dyDescent="0.3">
      <c r="A319" s="78">
        <v>308</v>
      </c>
      <c r="B319" s="79" t="s">
        <v>548</v>
      </c>
      <c r="C319" s="79" t="s">
        <v>549</v>
      </c>
      <c r="D319" s="79" t="s">
        <v>142</v>
      </c>
      <c r="E319" s="79" t="s">
        <v>143</v>
      </c>
      <c r="F319" s="80" t="s">
        <v>904</v>
      </c>
      <c r="G319" s="85" t="s">
        <v>700</v>
      </c>
      <c r="H319" s="81">
        <v>27500</v>
      </c>
      <c r="I319" s="81">
        <v>0</v>
      </c>
      <c r="J319" s="81">
        <v>25</v>
      </c>
      <c r="K319" s="81">
        <f t="shared" si="52"/>
        <v>789.25</v>
      </c>
      <c r="L319" s="81">
        <f t="shared" si="53"/>
        <v>1952.4999999999998</v>
      </c>
      <c r="M319" s="82">
        <f t="shared" si="55"/>
        <v>302.50000000000006</v>
      </c>
      <c r="N319" s="81">
        <f t="shared" si="56"/>
        <v>836</v>
      </c>
      <c r="O319" s="81">
        <f t="shared" si="57"/>
        <v>1949.7500000000002</v>
      </c>
      <c r="P319" s="81">
        <v>1350.12</v>
      </c>
      <c r="Q319" s="81">
        <f t="shared" si="54"/>
        <v>7180.12</v>
      </c>
      <c r="R319" s="81">
        <f t="shared" si="49"/>
        <v>3000.37</v>
      </c>
      <c r="S319" s="81">
        <f t="shared" si="50"/>
        <v>4204.75</v>
      </c>
      <c r="T319" s="81">
        <f t="shared" si="51"/>
        <v>24499.63</v>
      </c>
      <c r="U319" s="78"/>
      <c r="V319" s="78"/>
    </row>
    <row r="320" spans="1:22" s="83" customFormat="1" ht="18.75" customHeight="1" x14ac:dyDescent="0.3">
      <c r="A320" s="78">
        <v>309</v>
      </c>
      <c r="B320" s="79" t="s">
        <v>994</v>
      </c>
      <c r="C320" s="79" t="s">
        <v>995</v>
      </c>
      <c r="D320" s="79" t="s">
        <v>759</v>
      </c>
      <c r="E320" s="79" t="s">
        <v>243</v>
      </c>
      <c r="F320" s="80" t="s">
        <v>904</v>
      </c>
      <c r="G320" s="85" t="s">
        <v>700</v>
      </c>
      <c r="H320" s="81">
        <v>27500</v>
      </c>
      <c r="I320" s="81">
        <v>0</v>
      </c>
      <c r="J320" s="81">
        <v>25</v>
      </c>
      <c r="K320" s="81">
        <f t="shared" si="52"/>
        <v>789.25</v>
      </c>
      <c r="L320" s="81">
        <f t="shared" si="53"/>
        <v>1952.4999999999998</v>
      </c>
      <c r="M320" s="82">
        <f t="shared" si="55"/>
        <v>302.50000000000006</v>
      </c>
      <c r="N320" s="81">
        <f t="shared" si="56"/>
        <v>836</v>
      </c>
      <c r="O320" s="81">
        <f t="shared" si="57"/>
        <v>1949.7500000000002</v>
      </c>
      <c r="P320" s="81">
        <v>0</v>
      </c>
      <c r="Q320" s="81">
        <f t="shared" si="54"/>
        <v>5830</v>
      </c>
      <c r="R320" s="81">
        <f t="shared" si="49"/>
        <v>1650.25</v>
      </c>
      <c r="S320" s="81">
        <f t="shared" si="50"/>
        <v>4204.75</v>
      </c>
      <c r="T320" s="81">
        <f t="shared" si="51"/>
        <v>25849.75</v>
      </c>
      <c r="U320" s="78"/>
      <c r="V320" s="78"/>
    </row>
    <row r="321" spans="1:22" s="83" customFormat="1" ht="18.75" customHeight="1" x14ac:dyDescent="0.3">
      <c r="A321" s="78">
        <v>310</v>
      </c>
      <c r="B321" s="79" t="s">
        <v>313</v>
      </c>
      <c r="C321" s="79" t="s">
        <v>314</v>
      </c>
      <c r="D321" s="79" t="s">
        <v>142</v>
      </c>
      <c r="E321" s="79" t="s">
        <v>948</v>
      </c>
      <c r="F321" s="80" t="s">
        <v>905</v>
      </c>
      <c r="G321" s="85" t="s">
        <v>700</v>
      </c>
      <c r="H321" s="81">
        <v>27500</v>
      </c>
      <c r="I321" s="81">
        <v>0</v>
      </c>
      <c r="J321" s="81">
        <v>25</v>
      </c>
      <c r="K321" s="81">
        <f t="shared" si="52"/>
        <v>789.25</v>
      </c>
      <c r="L321" s="81">
        <f t="shared" si="53"/>
        <v>1952.4999999999998</v>
      </c>
      <c r="M321" s="82">
        <f t="shared" si="55"/>
        <v>302.50000000000006</v>
      </c>
      <c r="N321" s="81">
        <f t="shared" si="56"/>
        <v>836</v>
      </c>
      <c r="O321" s="81">
        <f t="shared" si="57"/>
        <v>1949.7500000000002</v>
      </c>
      <c r="P321" s="81">
        <v>0</v>
      </c>
      <c r="Q321" s="81">
        <f t="shared" si="54"/>
        <v>5830</v>
      </c>
      <c r="R321" s="81">
        <f t="shared" si="49"/>
        <v>1650.25</v>
      </c>
      <c r="S321" s="81">
        <f t="shared" si="50"/>
        <v>4204.75</v>
      </c>
      <c r="T321" s="81">
        <f t="shared" si="51"/>
        <v>25849.75</v>
      </c>
      <c r="U321" s="78"/>
      <c r="V321" s="78"/>
    </row>
    <row r="322" spans="1:22" s="83" customFormat="1" ht="18.75" customHeight="1" x14ac:dyDescent="0.3">
      <c r="A322" s="78">
        <v>311</v>
      </c>
      <c r="B322" s="79" t="s">
        <v>352</v>
      </c>
      <c r="C322" s="79" t="s">
        <v>353</v>
      </c>
      <c r="D322" s="79" t="s">
        <v>117</v>
      </c>
      <c r="E322" s="79" t="s">
        <v>243</v>
      </c>
      <c r="F322" s="80" t="s">
        <v>904</v>
      </c>
      <c r="G322" s="85" t="s">
        <v>700</v>
      </c>
      <c r="H322" s="81">
        <v>27500</v>
      </c>
      <c r="I322" s="81">
        <v>0</v>
      </c>
      <c r="J322" s="81">
        <v>25</v>
      </c>
      <c r="K322" s="81">
        <f t="shared" si="52"/>
        <v>789.25</v>
      </c>
      <c r="L322" s="81">
        <f t="shared" si="53"/>
        <v>1952.4999999999998</v>
      </c>
      <c r="M322" s="82">
        <f t="shared" si="55"/>
        <v>302.50000000000006</v>
      </c>
      <c r="N322" s="81">
        <f t="shared" si="56"/>
        <v>836</v>
      </c>
      <c r="O322" s="81">
        <f t="shared" si="57"/>
        <v>1949.7500000000002</v>
      </c>
      <c r="P322" s="81">
        <v>0</v>
      </c>
      <c r="Q322" s="81">
        <f t="shared" si="54"/>
        <v>5830</v>
      </c>
      <c r="R322" s="81">
        <f t="shared" si="49"/>
        <v>1650.25</v>
      </c>
      <c r="S322" s="81">
        <f t="shared" si="50"/>
        <v>4204.75</v>
      </c>
      <c r="T322" s="81">
        <f t="shared" si="51"/>
        <v>25849.75</v>
      </c>
      <c r="U322" s="78"/>
      <c r="V322" s="78"/>
    </row>
    <row r="323" spans="1:22" s="83" customFormat="1" ht="18.75" customHeight="1" x14ac:dyDescent="0.3">
      <c r="A323" s="78">
        <v>312</v>
      </c>
      <c r="B323" s="79" t="s">
        <v>390</v>
      </c>
      <c r="C323" s="79" t="s">
        <v>391</v>
      </c>
      <c r="D323" s="79" t="s">
        <v>117</v>
      </c>
      <c r="E323" s="79" t="s">
        <v>243</v>
      </c>
      <c r="F323" s="80" t="s">
        <v>904</v>
      </c>
      <c r="G323" s="85" t="s">
        <v>700</v>
      </c>
      <c r="H323" s="81">
        <v>27500</v>
      </c>
      <c r="I323" s="81">
        <v>0</v>
      </c>
      <c r="J323" s="81">
        <v>25</v>
      </c>
      <c r="K323" s="81">
        <f t="shared" si="52"/>
        <v>789.25</v>
      </c>
      <c r="L323" s="81">
        <f t="shared" si="53"/>
        <v>1952.4999999999998</v>
      </c>
      <c r="M323" s="82">
        <f t="shared" si="55"/>
        <v>302.50000000000006</v>
      </c>
      <c r="N323" s="81">
        <f t="shared" si="56"/>
        <v>836</v>
      </c>
      <c r="O323" s="81">
        <f t="shared" si="57"/>
        <v>1949.7500000000002</v>
      </c>
      <c r="P323" s="81">
        <v>0</v>
      </c>
      <c r="Q323" s="81">
        <f t="shared" si="54"/>
        <v>5830</v>
      </c>
      <c r="R323" s="81">
        <f t="shared" si="49"/>
        <v>1650.25</v>
      </c>
      <c r="S323" s="81">
        <f t="shared" si="50"/>
        <v>4204.75</v>
      </c>
      <c r="T323" s="81">
        <f t="shared" si="51"/>
        <v>25849.75</v>
      </c>
      <c r="U323" s="78"/>
      <c r="V323" s="78"/>
    </row>
    <row r="324" spans="1:22" s="83" customFormat="1" ht="18.75" customHeight="1" x14ac:dyDescent="0.3">
      <c r="A324" s="78">
        <v>313</v>
      </c>
      <c r="B324" s="79" t="s">
        <v>398</v>
      </c>
      <c r="C324" s="79" t="s">
        <v>399</v>
      </c>
      <c r="D324" s="79" t="s">
        <v>48</v>
      </c>
      <c r="E324" s="79" t="s">
        <v>243</v>
      </c>
      <c r="F324" s="80" t="s">
        <v>904</v>
      </c>
      <c r="G324" s="85" t="s">
        <v>700</v>
      </c>
      <c r="H324" s="81">
        <v>27500</v>
      </c>
      <c r="I324" s="81">
        <v>0</v>
      </c>
      <c r="J324" s="81">
        <v>25</v>
      </c>
      <c r="K324" s="81">
        <f t="shared" si="52"/>
        <v>789.25</v>
      </c>
      <c r="L324" s="81">
        <f t="shared" si="53"/>
        <v>1952.4999999999998</v>
      </c>
      <c r="M324" s="82">
        <f t="shared" si="55"/>
        <v>302.50000000000006</v>
      </c>
      <c r="N324" s="81">
        <f t="shared" si="56"/>
        <v>836</v>
      </c>
      <c r="O324" s="81">
        <f t="shared" si="57"/>
        <v>1949.7500000000002</v>
      </c>
      <c r="P324" s="81">
        <v>0</v>
      </c>
      <c r="Q324" s="81">
        <f t="shared" si="54"/>
        <v>5830</v>
      </c>
      <c r="R324" s="81">
        <f t="shared" si="49"/>
        <v>1650.25</v>
      </c>
      <c r="S324" s="81">
        <f t="shared" si="50"/>
        <v>4204.75</v>
      </c>
      <c r="T324" s="81">
        <f t="shared" si="51"/>
        <v>25849.75</v>
      </c>
      <c r="U324" s="78"/>
      <c r="V324" s="78"/>
    </row>
    <row r="325" spans="1:22" s="83" customFormat="1" ht="18.75" customHeight="1" x14ac:dyDescent="0.3">
      <c r="A325" s="78">
        <v>314</v>
      </c>
      <c r="B325" s="79" t="s">
        <v>556</v>
      </c>
      <c r="C325" s="79" t="s">
        <v>709</v>
      </c>
      <c r="D325" s="79" t="s">
        <v>117</v>
      </c>
      <c r="E325" s="79" t="s">
        <v>243</v>
      </c>
      <c r="F325" s="80" t="s">
        <v>904</v>
      </c>
      <c r="G325" s="85" t="s">
        <v>700</v>
      </c>
      <c r="H325" s="81">
        <v>27500</v>
      </c>
      <c r="I325" s="81">
        <v>0</v>
      </c>
      <c r="J325" s="81">
        <v>25</v>
      </c>
      <c r="K325" s="81">
        <f t="shared" si="52"/>
        <v>789.25</v>
      </c>
      <c r="L325" s="81">
        <f t="shared" si="53"/>
        <v>1952.4999999999998</v>
      </c>
      <c r="M325" s="82">
        <f t="shared" si="55"/>
        <v>302.50000000000006</v>
      </c>
      <c r="N325" s="81">
        <f t="shared" si="56"/>
        <v>836</v>
      </c>
      <c r="O325" s="81">
        <f t="shared" si="57"/>
        <v>1949.7500000000002</v>
      </c>
      <c r="P325" s="81">
        <v>0</v>
      </c>
      <c r="Q325" s="81">
        <f t="shared" si="54"/>
        <v>5830</v>
      </c>
      <c r="R325" s="81">
        <f t="shared" si="49"/>
        <v>1650.25</v>
      </c>
      <c r="S325" s="81">
        <f t="shared" si="50"/>
        <v>4204.75</v>
      </c>
      <c r="T325" s="81">
        <f t="shared" si="51"/>
        <v>25849.75</v>
      </c>
      <c r="U325" s="78"/>
      <c r="V325" s="78"/>
    </row>
    <row r="326" spans="1:22" s="83" customFormat="1" ht="18.75" customHeight="1" x14ac:dyDescent="0.3">
      <c r="A326" s="78">
        <v>315</v>
      </c>
      <c r="B326" s="79" t="s">
        <v>563</v>
      </c>
      <c r="C326" s="79" t="s">
        <v>653</v>
      </c>
      <c r="D326" s="79" t="s">
        <v>75</v>
      </c>
      <c r="E326" s="79" t="s">
        <v>243</v>
      </c>
      <c r="F326" s="80" t="s">
        <v>904</v>
      </c>
      <c r="G326" s="85" t="s">
        <v>700</v>
      </c>
      <c r="H326" s="81">
        <v>27500</v>
      </c>
      <c r="I326" s="81">
        <v>0</v>
      </c>
      <c r="J326" s="81">
        <v>25</v>
      </c>
      <c r="K326" s="81">
        <f t="shared" si="52"/>
        <v>789.25</v>
      </c>
      <c r="L326" s="81">
        <f t="shared" si="53"/>
        <v>1952.4999999999998</v>
      </c>
      <c r="M326" s="82">
        <f t="shared" si="55"/>
        <v>302.50000000000006</v>
      </c>
      <c r="N326" s="81">
        <f t="shared" si="56"/>
        <v>836</v>
      </c>
      <c r="O326" s="81">
        <f t="shared" si="57"/>
        <v>1949.7500000000002</v>
      </c>
      <c r="P326" s="81">
        <v>0</v>
      </c>
      <c r="Q326" s="81">
        <f t="shared" si="54"/>
        <v>5830</v>
      </c>
      <c r="R326" s="81">
        <f t="shared" si="49"/>
        <v>1650.25</v>
      </c>
      <c r="S326" s="81">
        <f t="shared" si="50"/>
        <v>4204.75</v>
      </c>
      <c r="T326" s="81">
        <f t="shared" si="51"/>
        <v>25849.75</v>
      </c>
      <c r="U326" s="78"/>
      <c r="V326" s="78"/>
    </row>
    <row r="327" spans="1:22" s="104" customFormat="1" ht="37.5" customHeight="1" x14ac:dyDescent="0.3">
      <c r="A327" s="78">
        <v>316</v>
      </c>
      <c r="B327" s="99" t="s">
        <v>604</v>
      </c>
      <c r="C327" s="99" t="s">
        <v>605</v>
      </c>
      <c r="D327" s="100" t="s">
        <v>935</v>
      </c>
      <c r="E327" s="99" t="s">
        <v>41</v>
      </c>
      <c r="F327" s="101" t="s">
        <v>905</v>
      </c>
      <c r="G327" s="100" t="s">
        <v>700</v>
      </c>
      <c r="H327" s="102">
        <v>27500</v>
      </c>
      <c r="I327" s="102">
        <v>0</v>
      </c>
      <c r="J327" s="102">
        <v>25</v>
      </c>
      <c r="K327" s="102">
        <f t="shared" si="52"/>
        <v>789.25</v>
      </c>
      <c r="L327" s="102">
        <f t="shared" si="53"/>
        <v>1952.4999999999998</v>
      </c>
      <c r="M327" s="103">
        <f t="shared" si="55"/>
        <v>302.50000000000006</v>
      </c>
      <c r="N327" s="102">
        <f t="shared" si="56"/>
        <v>836</v>
      </c>
      <c r="O327" s="102">
        <f t="shared" si="57"/>
        <v>1949.7500000000002</v>
      </c>
      <c r="P327" s="102">
        <v>0</v>
      </c>
      <c r="Q327" s="102">
        <f t="shared" si="54"/>
        <v>5830</v>
      </c>
      <c r="R327" s="102">
        <f t="shared" si="49"/>
        <v>1650.25</v>
      </c>
      <c r="S327" s="102">
        <f t="shared" si="50"/>
        <v>4204.75</v>
      </c>
      <c r="T327" s="102">
        <f t="shared" si="51"/>
        <v>25849.75</v>
      </c>
      <c r="U327" s="98"/>
      <c r="V327" s="98"/>
    </row>
    <row r="328" spans="1:22" s="104" customFormat="1" ht="37.5" customHeight="1" x14ac:dyDescent="0.3">
      <c r="A328" s="78">
        <v>317</v>
      </c>
      <c r="B328" s="99" t="s">
        <v>1103</v>
      </c>
      <c r="C328" s="99" t="s">
        <v>1104</v>
      </c>
      <c r="D328" s="100" t="s">
        <v>223</v>
      </c>
      <c r="E328" s="99" t="s">
        <v>1105</v>
      </c>
      <c r="F328" s="101" t="s">
        <v>904</v>
      </c>
      <c r="G328" s="100" t="s">
        <v>700</v>
      </c>
      <c r="H328" s="102">
        <v>27500</v>
      </c>
      <c r="I328" s="102"/>
      <c r="J328" s="102">
        <v>25</v>
      </c>
      <c r="K328" s="102">
        <f t="shared" si="52"/>
        <v>789.25</v>
      </c>
      <c r="L328" s="102">
        <f t="shared" si="53"/>
        <v>1952.4999999999998</v>
      </c>
      <c r="M328" s="103">
        <f t="shared" si="55"/>
        <v>302.50000000000006</v>
      </c>
      <c r="N328" s="102">
        <f t="shared" si="56"/>
        <v>836</v>
      </c>
      <c r="O328" s="102">
        <f t="shared" si="57"/>
        <v>1949.7500000000002</v>
      </c>
      <c r="P328" s="102"/>
      <c r="Q328" s="102">
        <f t="shared" si="54"/>
        <v>5830</v>
      </c>
      <c r="R328" s="102">
        <f t="shared" si="49"/>
        <v>1650.25</v>
      </c>
      <c r="S328" s="102">
        <f t="shared" si="50"/>
        <v>4204.75</v>
      </c>
      <c r="T328" s="102">
        <f t="shared" si="51"/>
        <v>25849.75</v>
      </c>
      <c r="U328" s="98"/>
      <c r="V328" s="98"/>
    </row>
    <row r="329" spans="1:22" s="83" customFormat="1" ht="18.75" customHeight="1" x14ac:dyDescent="0.3">
      <c r="A329" s="78">
        <v>318</v>
      </c>
      <c r="B329" s="79" t="s">
        <v>116</v>
      </c>
      <c r="C329" s="79" t="s">
        <v>654</v>
      </c>
      <c r="D329" s="79" t="s">
        <v>117</v>
      </c>
      <c r="E329" s="79" t="s">
        <v>118</v>
      </c>
      <c r="F329" s="80" t="s">
        <v>905</v>
      </c>
      <c r="G329" s="85" t="s">
        <v>699</v>
      </c>
      <c r="H329" s="81">
        <v>27050.76</v>
      </c>
      <c r="I329" s="81">
        <v>0</v>
      </c>
      <c r="J329" s="81">
        <v>25</v>
      </c>
      <c r="K329" s="81">
        <f t="shared" si="52"/>
        <v>776.35681199999999</v>
      </c>
      <c r="L329" s="81">
        <f t="shared" si="53"/>
        <v>1920.6039599999997</v>
      </c>
      <c r="M329" s="82">
        <f t="shared" si="55"/>
        <v>297.55835999999999</v>
      </c>
      <c r="N329" s="81">
        <f t="shared" si="56"/>
        <v>822.34310399999993</v>
      </c>
      <c r="O329" s="81">
        <f t="shared" si="57"/>
        <v>1917.898884</v>
      </c>
      <c r="P329" s="81">
        <v>0</v>
      </c>
      <c r="Q329" s="81">
        <f t="shared" si="54"/>
        <v>5734.7611199999992</v>
      </c>
      <c r="R329" s="81">
        <f t="shared" si="49"/>
        <v>1623.699916</v>
      </c>
      <c r="S329" s="81">
        <f t="shared" si="50"/>
        <v>4136.0612039999996</v>
      </c>
      <c r="T329" s="81">
        <f t="shared" si="51"/>
        <v>25427.060083999997</v>
      </c>
      <c r="U329" s="78"/>
      <c r="V329" s="78"/>
    </row>
    <row r="330" spans="1:22" s="83" customFormat="1" ht="18.75" customHeight="1" x14ac:dyDescent="0.3">
      <c r="A330" s="78">
        <v>319</v>
      </c>
      <c r="B330" s="79" t="s">
        <v>687</v>
      </c>
      <c r="C330" s="79" t="s">
        <v>688</v>
      </c>
      <c r="D330" s="79" t="s">
        <v>117</v>
      </c>
      <c r="E330" s="79" t="s">
        <v>243</v>
      </c>
      <c r="F330" s="80" t="s">
        <v>904</v>
      </c>
      <c r="G330" s="85" t="s">
        <v>700</v>
      </c>
      <c r="H330" s="81">
        <v>27000</v>
      </c>
      <c r="I330" s="81">
        <v>0</v>
      </c>
      <c r="J330" s="81">
        <v>25</v>
      </c>
      <c r="K330" s="81">
        <f t="shared" si="52"/>
        <v>774.9</v>
      </c>
      <c r="L330" s="81">
        <f t="shared" si="53"/>
        <v>1916.9999999999998</v>
      </c>
      <c r="M330" s="82">
        <f t="shared" si="55"/>
        <v>297.00000000000006</v>
      </c>
      <c r="N330" s="81">
        <f t="shared" si="56"/>
        <v>820.8</v>
      </c>
      <c r="O330" s="81">
        <f t="shared" si="57"/>
        <v>1914.3000000000002</v>
      </c>
      <c r="P330" s="81">
        <v>0</v>
      </c>
      <c r="Q330" s="81">
        <f t="shared" si="54"/>
        <v>5724</v>
      </c>
      <c r="R330" s="81">
        <f t="shared" si="49"/>
        <v>1620.6999999999998</v>
      </c>
      <c r="S330" s="81">
        <f t="shared" si="50"/>
        <v>4128.3</v>
      </c>
      <c r="T330" s="81">
        <f t="shared" si="51"/>
        <v>25379.3</v>
      </c>
      <c r="U330" s="78"/>
      <c r="V330" s="78"/>
    </row>
    <row r="331" spans="1:22" s="83" customFormat="1" ht="18.75" customHeight="1" x14ac:dyDescent="0.3">
      <c r="A331" s="78">
        <v>320</v>
      </c>
      <c r="B331" s="79" t="s">
        <v>689</v>
      </c>
      <c r="C331" s="79" t="s">
        <v>690</v>
      </c>
      <c r="D331" s="79" t="s">
        <v>756</v>
      </c>
      <c r="E331" s="79" t="s">
        <v>433</v>
      </c>
      <c r="F331" s="80" t="s">
        <v>904</v>
      </c>
      <c r="G331" s="85" t="s">
        <v>700</v>
      </c>
      <c r="H331" s="81">
        <v>27000</v>
      </c>
      <c r="I331" s="81">
        <v>0</v>
      </c>
      <c r="J331" s="81">
        <v>25</v>
      </c>
      <c r="K331" s="81">
        <f t="shared" si="52"/>
        <v>774.9</v>
      </c>
      <c r="L331" s="81">
        <f t="shared" si="53"/>
        <v>1916.9999999999998</v>
      </c>
      <c r="M331" s="82">
        <f t="shared" si="55"/>
        <v>297.00000000000006</v>
      </c>
      <c r="N331" s="81">
        <f t="shared" si="56"/>
        <v>820.8</v>
      </c>
      <c r="O331" s="81">
        <f t="shared" si="57"/>
        <v>1914.3000000000002</v>
      </c>
      <c r="P331" s="81">
        <v>0</v>
      </c>
      <c r="Q331" s="81">
        <f t="shared" si="54"/>
        <v>5724</v>
      </c>
      <c r="R331" s="81">
        <f t="shared" si="49"/>
        <v>1620.6999999999998</v>
      </c>
      <c r="S331" s="81">
        <f t="shared" si="50"/>
        <v>4128.3</v>
      </c>
      <c r="T331" s="81">
        <f t="shared" si="51"/>
        <v>25379.3</v>
      </c>
      <c r="U331" s="78"/>
      <c r="V331" s="78"/>
    </row>
    <row r="332" spans="1:22" s="104" customFormat="1" ht="37.5" customHeight="1" x14ac:dyDescent="0.3">
      <c r="A332" s="78">
        <v>321</v>
      </c>
      <c r="B332" s="99" t="s">
        <v>290</v>
      </c>
      <c r="C332" s="99" t="s">
        <v>291</v>
      </c>
      <c r="D332" s="100" t="s">
        <v>44</v>
      </c>
      <c r="E332" s="99" t="s">
        <v>45</v>
      </c>
      <c r="F332" s="101" t="s">
        <v>905</v>
      </c>
      <c r="G332" s="100" t="s">
        <v>700</v>
      </c>
      <c r="H332" s="102">
        <v>26476.45</v>
      </c>
      <c r="I332" s="102">
        <v>0</v>
      </c>
      <c r="J332" s="102">
        <v>25</v>
      </c>
      <c r="K332" s="102">
        <f t="shared" si="52"/>
        <v>759.87411499999996</v>
      </c>
      <c r="L332" s="102">
        <f t="shared" si="53"/>
        <v>1879.8279499999999</v>
      </c>
      <c r="M332" s="103">
        <f t="shared" si="55"/>
        <v>291.24095000000005</v>
      </c>
      <c r="N332" s="102">
        <f t="shared" si="56"/>
        <v>804.88408000000004</v>
      </c>
      <c r="O332" s="102">
        <f t="shared" si="57"/>
        <v>1877.1803050000001</v>
      </c>
      <c r="P332" s="102">
        <v>0</v>
      </c>
      <c r="Q332" s="102">
        <f t="shared" si="54"/>
        <v>5613.0073999999995</v>
      </c>
      <c r="R332" s="102">
        <f t="shared" si="49"/>
        <v>1589.7581949999999</v>
      </c>
      <c r="S332" s="102">
        <f t="shared" si="50"/>
        <v>4048.2492050000001</v>
      </c>
      <c r="T332" s="102">
        <f t="shared" si="51"/>
        <v>24886.691805000002</v>
      </c>
      <c r="U332" s="98"/>
      <c r="V332" s="98"/>
    </row>
    <row r="333" spans="1:22" s="83" customFormat="1" ht="18.75" customHeight="1" x14ac:dyDescent="0.3">
      <c r="A333" s="78">
        <v>322</v>
      </c>
      <c r="B333" s="79" t="s">
        <v>838</v>
      </c>
      <c r="C333" s="79" t="s">
        <v>510</v>
      </c>
      <c r="D333" s="79" t="s">
        <v>48</v>
      </c>
      <c r="E333" s="79" t="s">
        <v>433</v>
      </c>
      <c r="F333" s="80" t="s">
        <v>904</v>
      </c>
      <c r="G333" s="85" t="s">
        <v>700</v>
      </c>
      <c r="H333" s="81">
        <v>26250</v>
      </c>
      <c r="I333" s="81">
        <v>0</v>
      </c>
      <c r="J333" s="81">
        <v>25</v>
      </c>
      <c r="K333" s="81">
        <f t="shared" si="52"/>
        <v>753.375</v>
      </c>
      <c r="L333" s="81">
        <f t="shared" si="53"/>
        <v>1863.7499999999998</v>
      </c>
      <c r="M333" s="82">
        <f t="shared" si="55"/>
        <v>288.75000000000006</v>
      </c>
      <c r="N333" s="81">
        <f t="shared" si="56"/>
        <v>798</v>
      </c>
      <c r="O333" s="81">
        <f t="shared" si="57"/>
        <v>1861.1250000000002</v>
      </c>
      <c r="P333" s="81">
        <v>0</v>
      </c>
      <c r="Q333" s="81">
        <f t="shared" si="54"/>
        <v>5565</v>
      </c>
      <c r="R333" s="81">
        <f t="shared" si="49"/>
        <v>1576.375</v>
      </c>
      <c r="S333" s="81">
        <f t="shared" si="50"/>
        <v>4013.625</v>
      </c>
      <c r="T333" s="81">
        <f t="shared" si="51"/>
        <v>24673.625</v>
      </c>
      <c r="U333" s="78"/>
      <c r="V333" s="78"/>
    </row>
    <row r="334" spans="1:22" s="83" customFormat="1" ht="18.75" customHeight="1" x14ac:dyDescent="0.3">
      <c r="A334" s="78">
        <v>323</v>
      </c>
      <c r="B334" s="79" t="s">
        <v>915</v>
      </c>
      <c r="C334" s="79" t="s">
        <v>916</v>
      </c>
      <c r="D334" s="79" t="s">
        <v>81</v>
      </c>
      <c r="E334" s="79" t="s">
        <v>41</v>
      </c>
      <c r="F334" s="80" t="s">
        <v>904</v>
      </c>
      <c r="G334" s="85" t="s">
        <v>700</v>
      </c>
      <c r="H334" s="81">
        <v>26250</v>
      </c>
      <c r="I334" s="81">
        <v>0</v>
      </c>
      <c r="J334" s="81">
        <v>25</v>
      </c>
      <c r="K334" s="81">
        <f t="shared" si="52"/>
        <v>753.375</v>
      </c>
      <c r="L334" s="81">
        <f t="shared" si="53"/>
        <v>1863.7499999999998</v>
      </c>
      <c r="M334" s="82">
        <f t="shared" si="55"/>
        <v>288.75000000000006</v>
      </c>
      <c r="N334" s="81">
        <f t="shared" si="56"/>
        <v>798</v>
      </c>
      <c r="O334" s="81">
        <f t="shared" si="57"/>
        <v>1861.1250000000002</v>
      </c>
      <c r="P334" s="81">
        <v>0</v>
      </c>
      <c r="Q334" s="81">
        <f t="shared" si="54"/>
        <v>5565</v>
      </c>
      <c r="R334" s="81">
        <f t="shared" si="49"/>
        <v>1576.375</v>
      </c>
      <c r="S334" s="81">
        <f t="shared" si="50"/>
        <v>4013.625</v>
      </c>
      <c r="T334" s="81">
        <f t="shared" si="51"/>
        <v>24673.625</v>
      </c>
      <c r="U334" s="78"/>
      <c r="V334" s="78"/>
    </row>
    <row r="335" spans="1:22" s="83" customFormat="1" ht="18.75" customHeight="1" x14ac:dyDescent="0.3">
      <c r="A335" s="78">
        <v>324</v>
      </c>
      <c r="B335" s="79" t="s">
        <v>509</v>
      </c>
      <c r="C335" s="79" t="s">
        <v>510</v>
      </c>
      <c r="D335" s="79" t="s">
        <v>29</v>
      </c>
      <c r="E335" s="79" t="s">
        <v>319</v>
      </c>
      <c r="F335" s="80" t="s">
        <v>905</v>
      </c>
      <c r="G335" s="85" t="s">
        <v>700</v>
      </c>
      <c r="H335" s="81">
        <v>26250</v>
      </c>
      <c r="I335" s="81">
        <v>0</v>
      </c>
      <c r="J335" s="81">
        <v>25</v>
      </c>
      <c r="K335" s="81">
        <f t="shared" si="52"/>
        <v>753.375</v>
      </c>
      <c r="L335" s="81">
        <f t="shared" si="53"/>
        <v>1863.7499999999998</v>
      </c>
      <c r="M335" s="82">
        <f t="shared" si="55"/>
        <v>288.75000000000006</v>
      </c>
      <c r="N335" s="81">
        <f t="shared" si="56"/>
        <v>798</v>
      </c>
      <c r="O335" s="81">
        <f t="shared" si="57"/>
        <v>1861.1250000000002</v>
      </c>
      <c r="P335" s="81">
        <v>0</v>
      </c>
      <c r="Q335" s="81">
        <f t="shared" si="54"/>
        <v>5565</v>
      </c>
      <c r="R335" s="81">
        <f t="shared" ref="R335:R398" si="58">+I335+J335+K335+N335+P335</f>
        <v>1576.375</v>
      </c>
      <c r="S335" s="81">
        <f t="shared" si="50"/>
        <v>4013.625</v>
      </c>
      <c r="T335" s="81">
        <f t="shared" si="51"/>
        <v>24673.625</v>
      </c>
      <c r="U335" s="78"/>
      <c r="V335" s="78"/>
    </row>
    <row r="336" spans="1:22" s="83" customFormat="1" ht="18.75" customHeight="1" x14ac:dyDescent="0.3">
      <c r="A336" s="78">
        <v>325</v>
      </c>
      <c r="B336" s="79" t="s">
        <v>174</v>
      </c>
      <c r="C336" s="79" t="s">
        <v>175</v>
      </c>
      <c r="D336" s="79" t="s">
        <v>29</v>
      </c>
      <c r="E336" s="79" t="s">
        <v>176</v>
      </c>
      <c r="F336" s="80" t="s">
        <v>904</v>
      </c>
      <c r="G336" s="85" t="s">
        <v>700</v>
      </c>
      <c r="H336" s="81">
        <v>26048.880000000001</v>
      </c>
      <c r="I336" s="81">
        <v>0</v>
      </c>
      <c r="J336" s="81">
        <v>25</v>
      </c>
      <c r="K336" s="81">
        <f t="shared" si="52"/>
        <v>747.60285599999997</v>
      </c>
      <c r="L336" s="81">
        <f t="shared" si="53"/>
        <v>1849.47048</v>
      </c>
      <c r="M336" s="82">
        <f t="shared" si="55"/>
        <v>286.53768000000002</v>
      </c>
      <c r="N336" s="81">
        <f t="shared" si="56"/>
        <v>791.88595199999997</v>
      </c>
      <c r="O336" s="81">
        <f t="shared" si="57"/>
        <v>1846.8655920000001</v>
      </c>
      <c r="P336" s="81">
        <v>0</v>
      </c>
      <c r="Q336" s="81">
        <f t="shared" si="54"/>
        <v>5522.3625599999996</v>
      </c>
      <c r="R336" s="81">
        <f t="shared" si="58"/>
        <v>1564.4888080000001</v>
      </c>
      <c r="S336" s="81">
        <f t="shared" si="50"/>
        <v>3982.873752</v>
      </c>
      <c r="T336" s="81">
        <f t="shared" si="51"/>
        <v>24484.391192000003</v>
      </c>
      <c r="U336" s="78"/>
      <c r="V336" s="78"/>
    </row>
    <row r="337" spans="1:22" s="83" customFormat="1" ht="18.75" customHeight="1" x14ac:dyDescent="0.3">
      <c r="A337" s="78">
        <v>326</v>
      </c>
      <c r="B337" s="79" t="s">
        <v>396</v>
      </c>
      <c r="C337" s="79" t="s">
        <v>397</v>
      </c>
      <c r="D337" s="79" t="s">
        <v>48</v>
      </c>
      <c r="E337" s="79" t="s">
        <v>179</v>
      </c>
      <c r="F337" s="80" t="s">
        <v>904</v>
      </c>
      <c r="G337" s="85" t="s">
        <v>700</v>
      </c>
      <c r="H337" s="81">
        <v>25047</v>
      </c>
      <c r="I337" s="81">
        <v>0</v>
      </c>
      <c r="J337" s="81">
        <v>25</v>
      </c>
      <c r="K337" s="81">
        <f t="shared" si="52"/>
        <v>718.84889999999996</v>
      </c>
      <c r="L337" s="81">
        <f t="shared" si="53"/>
        <v>1778.3369999999998</v>
      </c>
      <c r="M337" s="82">
        <f t="shared" si="55"/>
        <v>275.51700000000005</v>
      </c>
      <c r="N337" s="81">
        <f t="shared" si="56"/>
        <v>761.42880000000002</v>
      </c>
      <c r="O337" s="81">
        <f t="shared" si="57"/>
        <v>1775.8323</v>
      </c>
      <c r="P337" s="81">
        <v>0</v>
      </c>
      <c r="Q337" s="81">
        <f t="shared" si="54"/>
        <v>5309.9639999999999</v>
      </c>
      <c r="R337" s="81">
        <f t="shared" si="58"/>
        <v>1505.2777000000001</v>
      </c>
      <c r="S337" s="81">
        <f t="shared" si="50"/>
        <v>3829.6862999999998</v>
      </c>
      <c r="T337" s="81">
        <f t="shared" si="51"/>
        <v>23541.722300000001</v>
      </c>
      <c r="U337" s="78"/>
      <c r="V337" s="78"/>
    </row>
    <row r="338" spans="1:22" s="83" customFormat="1" ht="18.75" customHeight="1" x14ac:dyDescent="0.3">
      <c r="A338" s="78">
        <v>327</v>
      </c>
      <c r="B338" s="79" t="s">
        <v>816</v>
      </c>
      <c r="C338" s="79" t="s">
        <v>817</v>
      </c>
      <c r="D338" s="79" t="s">
        <v>48</v>
      </c>
      <c r="E338" s="79" t="s">
        <v>179</v>
      </c>
      <c r="F338" s="80" t="s">
        <v>904</v>
      </c>
      <c r="G338" s="85" t="s">
        <v>700</v>
      </c>
      <c r="H338" s="81">
        <v>25047</v>
      </c>
      <c r="I338" s="81">
        <v>0</v>
      </c>
      <c r="J338" s="81">
        <v>25</v>
      </c>
      <c r="K338" s="81">
        <f t="shared" si="52"/>
        <v>718.84889999999996</v>
      </c>
      <c r="L338" s="81">
        <f t="shared" si="53"/>
        <v>1778.3369999999998</v>
      </c>
      <c r="M338" s="82">
        <f t="shared" si="55"/>
        <v>275.51700000000005</v>
      </c>
      <c r="N338" s="81">
        <f t="shared" si="56"/>
        <v>761.42880000000002</v>
      </c>
      <c r="O338" s="81">
        <f t="shared" si="57"/>
        <v>1775.8323</v>
      </c>
      <c r="P338" s="81">
        <v>1350.12</v>
      </c>
      <c r="Q338" s="81">
        <f t="shared" si="54"/>
        <v>6660.0839999999998</v>
      </c>
      <c r="R338" s="81">
        <f t="shared" si="58"/>
        <v>2855.3977</v>
      </c>
      <c r="S338" s="81">
        <f t="shared" si="50"/>
        <v>3829.6862999999998</v>
      </c>
      <c r="T338" s="81">
        <f t="shared" si="51"/>
        <v>22191.602299999999</v>
      </c>
      <c r="U338" s="78"/>
      <c r="V338" s="78"/>
    </row>
    <row r="339" spans="1:22" s="83" customFormat="1" ht="18.75" customHeight="1" x14ac:dyDescent="0.3">
      <c r="A339" s="78">
        <v>328</v>
      </c>
      <c r="B339" s="79" t="s">
        <v>516</v>
      </c>
      <c r="C339" s="79" t="s">
        <v>656</v>
      </c>
      <c r="D339" s="79" t="s">
        <v>48</v>
      </c>
      <c r="E339" s="79" t="s">
        <v>179</v>
      </c>
      <c r="F339" s="80" t="s">
        <v>904</v>
      </c>
      <c r="G339" s="85" t="s">
        <v>700</v>
      </c>
      <c r="H339" s="81">
        <v>25047</v>
      </c>
      <c r="I339" s="81">
        <v>0</v>
      </c>
      <c r="J339" s="81">
        <v>25</v>
      </c>
      <c r="K339" s="81">
        <f t="shared" si="52"/>
        <v>718.84889999999996</v>
      </c>
      <c r="L339" s="81">
        <f t="shared" si="53"/>
        <v>1778.3369999999998</v>
      </c>
      <c r="M339" s="82">
        <f t="shared" si="55"/>
        <v>275.51700000000005</v>
      </c>
      <c r="N339" s="81">
        <f t="shared" si="56"/>
        <v>761.42880000000002</v>
      </c>
      <c r="O339" s="81">
        <f t="shared" si="57"/>
        <v>1775.8323</v>
      </c>
      <c r="P339" s="81">
        <v>0</v>
      </c>
      <c r="Q339" s="81">
        <f t="shared" si="54"/>
        <v>5309.9639999999999</v>
      </c>
      <c r="R339" s="81">
        <f t="shared" si="58"/>
        <v>1505.2777000000001</v>
      </c>
      <c r="S339" s="81">
        <f t="shared" si="50"/>
        <v>3829.6862999999998</v>
      </c>
      <c r="T339" s="81">
        <f t="shared" si="51"/>
        <v>23541.722300000001</v>
      </c>
      <c r="U339" s="78"/>
      <c r="V339" s="78"/>
    </row>
    <row r="340" spans="1:22" s="83" customFormat="1" ht="18.75" customHeight="1" x14ac:dyDescent="0.3">
      <c r="A340" s="78">
        <v>329</v>
      </c>
      <c r="B340" s="79" t="s">
        <v>400</v>
      </c>
      <c r="C340" s="79" t="s">
        <v>657</v>
      </c>
      <c r="D340" s="79" t="s">
        <v>48</v>
      </c>
      <c r="E340" s="79" t="s">
        <v>179</v>
      </c>
      <c r="F340" s="80" t="s">
        <v>904</v>
      </c>
      <c r="G340" s="85" t="s">
        <v>700</v>
      </c>
      <c r="H340" s="81">
        <v>25047</v>
      </c>
      <c r="I340" s="81">
        <v>0</v>
      </c>
      <c r="J340" s="81">
        <v>25</v>
      </c>
      <c r="K340" s="81">
        <f t="shared" si="52"/>
        <v>718.84889999999996</v>
      </c>
      <c r="L340" s="81">
        <f t="shared" si="53"/>
        <v>1778.3369999999998</v>
      </c>
      <c r="M340" s="82">
        <f t="shared" si="55"/>
        <v>275.51700000000005</v>
      </c>
      <c r="N340" s="81">
        <f t="shared" si="56"/>
        <v>761.42880000000002</v>
      </c>
      <c r="O340" s="81">
        <f t="shared" si="57"/>
        <v>1775.8323</v>
      </c>
      <c r="P340" s="81">
        <v>1350.12</v>
      </c>
      <c r="Q340" s="81">
        <f t="shared" si="54"/>
        <v>6660.0839999999998</v>
      </c>
      <c r="R340" s="81">
        <f t="shared" si="58"/>
        <v>2855.3977</v>
      </c>
      <c r="S340" s="81">
        <f t="shared" si="50"/>
        <v>3829.6862999999998</v>
      </c>
      <c r="T340" s="81">
        <f t="shared" si="51"/>
        <v>22191.602299999999</v>
      </c>
      <c r="U340" s="78"/>
      <c r="V340" s="78"/>
    </row>
    <row r="341" spans="1:22" s="83" customFormat="1" ht="18.75" customHeight="1" x14ac:dyDescent="0.3">
      <c r="A341" s="78">
        <v>330</v>
      </c>
      <c r="B341" s="79" t="s">
        <v>637</v>
      </c>
      <c r="C341" s="79" t="s">
        <v>638</v>
      </c>
      <c r="D341" s="79" t="s">
        <v>36</v>
      </c>
      <c r="E341" s="79" t="s">
        <v>639</v>
      </c>
      <c r="F341" s="80" t="s">
        <v>904</v>
      </c>
      <c r="G341" s="85" t="s">
        <v>700</v>
      </c>
      <c r="H341" s="97">
        <v>25000</v>
      </c>
      <c r="I341" s="81">
        <v>0</v>
      </c>
      <c r="J341" s="81">
        <v>25</v>
      </c>
      <c r="K341" s="81">
        <f t="shared" si="52"/>
        <v>717.5</v>
      </c>
      <c r="L341" s="81">
        <f t="shared" si="53"/>
        <v>1774.9999999999998</v>
      </c>
      <c r="M341" s="82">
        <f t="shared" si="55"/>
        <v>275</v>
      </c>
      <c r="N341" s="81">
        <f t="shared" si="56"/>
        <v>760</v>
      </c>
      <c r="O341" s="81">
        <f t="shared" si="57"/>
        <v>1772.5000000000002</v>
      </c>
      <c r="P341" s="81">
        <v>0</v>
      </c>
      <c r="Q341" s="81">
        <f t="shared" si="54"/>
        <v>5300</v>
      </c>
      <c r="R341" s="81">
        <f t="shared" si="58"/>
        <v>1502.5</v>
      </c>
      <c r="S341" s="81">
        <f t="shared" si="50"/>
        <v>3822.5</v>
      </c>
      <c r="T341" s="81">
        <f t="shared" si="51"/>
        <v>23497.5</v>
      </c>
      <c r="U341" s="78"/>
      <c r="V341" s="78"/>
    </row>
    <row r="342" spans="1:22" s="83" customFormat="1" ht="18.75" customHeight="1" x14ac:dyDescent="0.3">
      <c r="A342" s="78">
        <v>331</v>
      </c>
      <c r="B342" s="79" t="s">
        <v>722</v>
      </c>
      <c r="C342" s="79" t="s">
        <v>723</v>
      </c>
      <c r="D342" s="79" t="s">
        <v>75</v>
      </c>
      <c r="E342" s="79" t="s">
        <v>264</v>
      </c>
      <c r="F342" s="80" t="s">
        <v>904</v>
      </c>
      <c r="G342" s="85" t="s">
        <v>700</v>
      </c>
      <c r="H342" s="81">
        <v>25000</v>
      </c>
      <c r="I342" s="81">
        <v>0</v>
      </c>
      <c r="J342" s="81">
        <v>25</v>
      </c>
      <c r="K342" s="81">
        <f t="shared" si="52"/>
        <v>717.5</v>
      </c>
      <c r="L342" s="81">
        <f t="shared" si="53"/>
        <v>1774.9999999999998</v>
      </c>
      <c r="M342" s="82">
        <f t="shared" si="55"/>
        <v>275</v>
      </c>
      <c r="N342" s="81">
        <f t="shared" si="56"/>
        <v>760</v>
      </c>
      <c r="O342" s="81">
        <f t="shared" si="57"/>
        <v>1772.5000000000002</v>
      </c>
      <c r="P342" s="81">
        <v>0</v>
      </c>
      <c r="Q342" s="81">
        <f t="shared" si="54"/>
        <v>5300</v>
      </c>
      <c r="R342" s="81">
        <f t="shared" si="58"/>
        <v>1502.5</v>
      </c>
      <c r="S342" s="81">
        <f t="shared" si="50"/>
        <v>3822.5</v>
      </c>
      <c r="T342" s="81">
        <f t="shared" si="51"/>
        <v>23497.5</v>
      </c>
      <c r="U342" s="78"/>
      <c r="V342" s="78"/>
    </row>
    <row r="343" spans="1:22" s="83" customFormat="1" ht="18.75" customHeight="1" x14ac:dyDescent="0.3">
      <c r="A343" s="78">
        <v>332</v>
      </c>
      <c r="B343" s="79" t="s">
        <v>685</v>
      </c>
      <c r="C343" s="79" t="s">
        <v>686</v>
      </c>
      <c r="D343" s="79" t="s">
        <v>29</v>
      </c>
      <c r="E343" s="79" t="s">
        <v>41</v>
      </c>
      <c r="F343" s="80" t="s">
        <v>905</v>
      </c>
      <c r="G343" s="85" t="s">
        <v>700</v>
      </c>
      <c r="H343" s="81">
        <v>25000</v>
      </c>
      <c r="I343" s="81">
        <v>0</v>
      </c>
      <c r="J343" s="81">
        <v>25</v>
      </c>
      <c r="K343" s="81">
        <f t="shared" si="52"/>
        <v>717.5</v>
      </c>
      <c r="L343" s="81">
        <f t="shared" si="53"/>
        <v>1774.9999999999998</v>
      </c>
      <c r="M343" s="82">
        <f t="shared" si="55"/>
        <v>275</v>
      </c>
      <c r="N343" s="81">
        <f t="shared" si="56"/>
        <v>760</v>
      </c>
      <c r="O343" s="81">
        <f t="shared" si="57"/>
        <v>1772.5000000000002</v>
      </c>
      <c r="P343" s="81">
        <v>0</v>
      </c>
      <c r="Q343" s="81">
        <f t="shared" si="54"/>
        <v>5300</v>
      </c>
      <c r="R343" s="81">
        <f t="shared" si="58"/>
        <v>1502.5</v>
      </c>
      <c r="S343" s="81">
        <f t="shared" si="50"/>
        <v>3822.5</v>
      </c>
      <c r="T343" s="81">
        <f t="shared" si="51"/>
        <v>23497.5</v>
      </c>
      <c r="U343" s="78"/>
      <c r="V343" s="78"/>
    </row>
    <row r="344" spans="1:22" s="83" customFormat="1" ht="18.75" customHeight="1" x14ac:dyDescent="0.3">
      <c r="A344" s="78">
        <v>333</v>
      </c>
      <c r="B344" s="79" t="s">
        <v>880</v>
      </c>
      <c r="C344" s="79" t="s">
        <v>881</v>
      </c>
      <c r="D344" s="79" t="s">
        <v>40</v>
      </c>
      <c r="E344" s="79" t="s">
        <v>433</v>
      </c>
      <c r="F344" s="80" t="s">
        <v>904</v>
      </c>
      <c r="G344" s="85" t="s">
        <v>700</v>
      </c>
      <c r="H344" s="81">
        <v>25000</v>
      </c>
      <c r="I344" s="81">
        <v>0</v>
      </c>
      <c r="J344" s="81">
        <v>25</v>
      </c>
      <c r="K344" s="81">
        <f t="shared" si="52"/>
        <v>717.5</v>
      </c>
      <c r="L344" s="81">
        <f t="shared" si="53"/>
        <v>1774.9999999999998</v>
      </c>
      <c r="M344" s="82">
        <f t="shared" si="55"/>
        <v>275</v>
      </c>
      <c r="N344" s="81">
        <f t="shared" si="56"/>
        <v>760</v>
      </c>
      <c r="O344" s="81">
        <f t="shared" si="57"/>
        <v>1772.5000000000002</v>
      </c>
      <c r="P344" s="81">
        <v>0</v>
      </c>
      <c r="Q344" s="81">
        <f t="shared" si="54"/>
        <v>5300</v>
      </c>
      <c r="R344" s="81">
        <f t="shared" si="58"/>
        <v>1502.5</v>
      </c>
      <c r="S344" s="81">
        <f t="shared" si="50"/>
        <v>3822.5</v>
      </c>
      <c r="T344" s="81">
        <f t="shared" si="51"/>
        <v>23497.5</v>
      </c>
      <c r="U344" s="78"/>
      <c r="V344" s="78"/>
    </row>
    <row r="345" spans="1:22" s="83" customFormat="1" ht="18.75" customHeight="1" x14ac:dyDescent="0.3">
      <c r="A345" s="78">
        <v>334</v>
      </c>
      <c r="B345" s="79" t="s">
        <v>876</v>
      </c>
      <c r="C345" s="79" t="s">
        <v>877</v>
      </c>
      <c r="D345" s="79" t="s">
        <v>40</v>
      </c>
      <c r="E345" s="79" t="s">
        <v>433</v>
      </c>
      <c r="F345" s="80" t="s">
        <v>904</v>
      </c>
      <c r="G345" s="85" t="s">
        <v>700</v>
      </c>
      <c r="H345" s="81">
        <v>25000</v>
      </c>
      <c r="I345" s="81">
        <v>0</v>
      </c>
      <c r="J345" s="81">
        <v>25</v>
      </c>
      <c r="K345" s="81">
        <f t="shared" si="52"/>
        <v>717.5</v>
      </c>
      <c r="L345" s="81">
        <f t="shared" si="53"/>
        <v>1774.9999999999998</v>
      </c>
      <c r="M345" s="82">
        <f t="shared" si="55"/>
        <v>275</v>
      </c>
      <c r="N345" s="81">
        <f t="shared" si="56"/>
        <v>760</v>
      </c>
      <c r="O345" s="81">
        <f t="shared" si="57"/>
        <v>1772.5000000000002</v>
      </c>
      <c r="P345" s="81">
        <v>0</v>
      </c>
      <c r="Q345" s="81">
        <f t="shared" si="54"/>
        <v>5300</v>
      </c>
      <c r="R345" s="81">
        <f t="shared" si="58"/>
        <v>1502.5</v>
      </c>
      <c r="S345" s="81">
        <f t="shared" si="50"/>
        <v>3822.5</v>
      </c>
      <c r="T345" s="81">
        <f t="shared" si="51"/>
        <v>23497.5</v>
      </c>
      <c r="U345" s="78"/>
      <c r="V345" s="78"/>
    </row>
    <row r="346" spans="1:22" s="83" customFormat="1" ht="18.75" customHeight="1" x14ac:dyDescent="0.3">
      <c r="A346" s="78">
        <v>335</v>
      </c>
      <c r="B346" s="79" t="s">
        <v>860</v>
      </c>
      <c r="C346" s="79" t="s">
        <v>861</v>
      </c>
      <c r="D346" s="79" t="s">
        <v>29</v>
      </c>
      <c r="E346" s="79" t="s">
        <v>179</v>
      </c>
      <c r="F346" s="80" t="s">
        <v>904</v>
      </c>
      <c r="G346" s="85" t="s">
        <v>700</v>
      </c>
      <c r="H346" s="81">
        <v>25000</v>
      </c>
      <c r="I346" s="81">
        <v>0</v>
      </c>
      <c r="J346" s="81">
        <v>25</v>
      </c>
      <c r="K346" s="81">
        <f t="shared" si="52"/>
        <v>717.5</v>
      </c>
      <c r="L346" s="81">
        <f t="shared" si="53"/>
        <v>1774.9999999999998</v>
      </c>
      <c r="M346" s="82">
        <f t="shared" si="55"/>
        <v>275</v>
      </c>
      <c r="N346" s="81">
        <f t="shared" si="56"/>
        <v>760</v>
      </c>
      <c r="O346" s="81">
        <f t="shared" si="57"/>
        <v>1772.5000000000002</v>
      </c>
      <c r="P346" s="81">
        <v>0</v>
      </c>
      <c r="Q346" s="81">
        <f t="shared" si="54"/>
        <v>5300</v>
      </c>
      <c r="R346" s="81">
        <f t="shared" si="58"/>
        <v>1502.5</v>
      </c>
      <c r="S346" s="81">
        <f t="shared" si="50"/>
        <v>3822.5</v>
      </c>
      <c r="T346" s="81">
        <f t="shared" si="51"/>
        <v>23497.5</v>
      </c>
      <c r="U346" s="78"/>
      <c r="V346" s="78"/>
    </row>
    <row r="347" spans="1:22" s="83" customFormat="1" ht="18.75" customHeight="1" x14ac:dyDescent="0.3">
      <c r="A347" s="78">
        <v>336</v>
      </c>
      <c r="B347" s="79" t="s">
        <v>796</v>
      </c>
      <c r="C347" s="79" t="s">
        <v>797</v>
      </c>
      <c r="D347" s="79" t="s">
        <v>759</v>
      </c>
      <c r="E347" s="79" t="s">
        <v>243</v>
      </c>
      <c r="F347" s="80" t="s">
        <v>904</v>
      </c>
      <c r="G347" s="85" t="s">
        <v>700</v>
      </c>
      <c r="H347" s="81">
        <v>25000</v>
      </c>
      <c r="I347" s="81">
        <v>0</v>
      </c>
      <c r="J347" s="81">
        <v>25</v>
      </c>
      <c r="K347" s="81">
        <f t="shared" si="52"/>
        <v>717.5</v>
      </c>
      <c r="L347" s="81">
        <f t="shared" si="53"/>
        <v>1774.9999999999998</v>
      </c>
      <c r="M347" s="82">
        <f t="shared" si="55"/>
        <v>275</v>
      </c>
      <c r="N347" s="81">
        <f t="shared" si="56"/>
        <v>760</v>
      </c>
      <c r="O347" s="81">
        <f t="shared" si="57"/>
        <v>1772.5000000000002</v>
      </c>
      <c r="P347" s="81">
        <v>0</v>
      </c>
      <c r="Q347" s="81">
        <f t="shared" si="54"/>
        <v>5300</v>
      </c>
      <c r="R347" s="81">
        <f t="shared" si="58"/>
        <v>1502.5</v>
      </c>
      <c r="S347" s="81">
        <f t="shared" si="50"/>
        <v>3822.5</v>
      </c>
      <c r="T347" s="81">
        <f t="shared" si="51"/>
        <v>23497.5</v>
      </c>
      <c r="U347" s="78"/>
      <c r="V347" s="78"/>
    </row>
    <row r="348" spans="1:22" s="83" customFormat="1" ht="18.75" customHeight="1" x14ac:dyDescent="0.3">
      <c r="A348" s="78">
        <v>337</v>
      </c>
      <c r="B348" s="79" t="s">
        <v>600</v>
      </c>
      <c r="C348" s="79" t="s">
        <v>601</v>
      </c>
      <c r="D348" s="79" t="s">
        <v>602</v>
      </c>
      <c r="E348" s="79" t="s">
        <v>41</v>
      </c>
      <c r="F348" s="80" t="s">
        <v>904</v>
      </c>
      <c r="G348" s="85" t="s">
        <v>700</v>
      </c>
      <c r="H348" s="81">
        <v>25000</v>
      </c>
      <c r="I348" s="81">
        <v>0</v>
      </c>
      <c r="J348" s="81">
        <v>25</v>
      </c>
      <c r="K348" s="81">
        <f t="shared" si="52"/>
        <v>717.5</v>
      </c>
      <c r="L348" s="81">
        <f t="shared" si="53"/>
        <v>1774.9999999999998</v>
      </c>
      <c r="M348" s="82">
        <f t="shared" si="55"/>
        <v>275</v>
      </c>
      <c r="N348" s="81">
        <f t="shared" si="56"/>
        <v>760</v>
      </c>
      <c r="O348" s="81">
        <f t="shared" si="57"/>
        <v>1772.5000000000002</v>
      </c>
      <c r="P348" s="81">
        <v>0</v>
      </c>
      <c r="Q348" s="81">
        <f t="shared" si="54"/>
        <v>5300</v>
      </c>
      <c r="R348" s="81">
        <f t="shared" si="58"/>
        <v>1502.5</v>
      </c>
      <c r="S348" s="81">
        <f t="shared" si="50"/>
        <v>3822.5</v>
      </c>
      <c r="T348" s="81">
        <f t="shared" si="51"/>
        <v>23497.5</v>
      </c>
      <c r="U348" s="78"/>
      <c r="V348" s="78"/>
    </row>
    <row r="349" spans="1:22" s="83" customFormat="1" ht="18.75" customHeight="1" x14ac:dyDescent="0.3">
      <c r="A349" s="78">
        <v>338</v>
      </c>
      <c r="B349" s="79" t="s">
        <v>437</v>
      </c>
      <c r="C349" s="79" t="s">
        <v>923</v>
      </c>
      <c r="D349" s="79" t="s">
        <v>759</v>
      </c>
      <c r="E349" s="79" t="s">
        <v>433</v>
      </c>
      <c r="F349" s="80" t="s">
        <v>905</v>
      </c>
      <c r="G349" s="85" t="s">
        <v>700</v>
      </c>
      <c r="H349" s="81">
        <v>25000</v>
      </c>
      <c r="I349" s="81">
        <v>0</v>
      </c>
      <c r="J349" s="81">
        <v>25</v>
      </c>
      <c r="K349" s="81">
        <f t="shared" si="52"/>
        <v>717.5</v>
      </c>
      <c r="L349" s="81">
        <f t="shared" si="53"/>
        <v>1774.9999999999998</v>
      </c>
      <c r="M349" s="82">
        <f t="shared" si="55"/>
        <v>275</v>
      </c>
      <c r="N349" s="81">
        <f t="shared" si="56"/>
        <v>760</v>
      </c>
      <c r="O349" s="81">
        <f t="shared" si="57"/>
        <v>1772.5000000000002</v>
      </c>
      <c r="P349" s="81">
        <v>0</v>
      </c>
      <c r="Q349" s="81">
        <f t="shared" si="54"/>
        <v>5300</v>
      </c>
      <c r="R349" s="81">
        <f t="shared" si="58"/>
        <v>1502.5</v>
      </c>
      <c r="S349" s="81">
        <f t="shared" si="50"/>
        <v>3822.5</v>
      </c>
      <c r="T349" s="81">
        <f t="shared" si="51"/>
        <v>23497.5</v>
      </c>
      <c r="U349" s="78"/>
      <c r="V349" s="78"/>
    </row>
    <row r="350" spans="1:22" s="83" customFormat="1" ht="18.75" customHeight="1" x14ac:dyDescent="0.3">
      <c r="A350" s="78">
        <v>339</v>
      </c>
      <c r="B350" s="79" t="s">
        <v>924</v>
      </c>
      <c r="C350" s="79" t="s">
        <v>925</v>
      </c>
      <c r="D350" s="79" t="s">
        <v>759</v>
      </c>
      <c r="E350" s="79" t="s">
        <v>264</v>
      </c>
      <c r="F350" s="80" t="s">
        <v>904</v>
      </c>
      <c r="G350" s="85" t="s">
        <v>700</v>
      </c>
      <c r="H350" s="81">
        <v>25000</v>
      </c>
      <c r="I350" s="81">
        <v>0</v>
      </c>
      <c r="J350" s="81">
        <v>25</v>
      </c>
      <c r="K350" s="81">
        <f t="shared" si="52"/>
        <v>717.5</v>
      </c>
      <c r="L350" s="81">
        <f t="shared" si="53"/>
        <v>1774.9999999999998</v>
      </c>
      <c r="M350" s="82">
        <f t="shared" si="55"/>
        <v>275</v>
      </c>
      <c r="N350" s="81">
        <f t="shared" si="56"/>
        <v>760</v>
      </c>
      <c r="O350" s="81">
        <f t="shared" si="57"/>
        <v>1772.5000000000002</v>
      </c>
      <c r="P350" s="81">
        <v>0</v>
      </c>
      <c r="Q350" s="81">
        <f t="shared" si="54"/>
        <v>5300</v>
      </c>
      <c r="R350" s="81">
        <f t="shared" si="58"/>
        <v>1502.5</v>
      </c>
      <c r="S350" s="81">
        <f t="shared" si="50"/>
        <v>3822.5</v>
      </c>
      <c r="T350" s="81">
        <f t="shared" si="51"/>
        <v>23497.5</v>
      </c>
      <c r="U350" s="78"/>
      <c r="V350" s="78"/>
    </row>
    <row r="351" spans="1:22" s="83" customFormat="1" ht="18.75" customHeight="1" x14ac:dyDescent="0.3">
      <c r="A351" s="78">
        <v>340</v>
      </c>
      <c r="B351" s="79" t="s">
        <v>634</v>
      </c>
      <c r="C351" s="79" t="s">
        <v>635</v>
      </c>
      <c r="D351" s="79" t="s">
        <v>63</v>
      </c>
      <c r="E351" s="79" t="s">
        <v>41</v>
      </c>
      <c r="F351" s="80" t="s">
        <v>905</v>
      </c>
      <c r="G351" s="85" t="s">
        <v>700</v>
      </c>
      <c r="H351" s="81">
        <v>25000</v>
      </c>
      <c r="I351" s="81">
        <v>0</v>
      </c>
      <c r="J351" s="81">
        <v>25</v>
      </c>
      <c r="K351" s="81">
        <f t="shared" si="52"/>
        <v>717.5</v>
      </c>
      <c r="L351" s="81">
        <f t="shared" si="53"/>
        <v>1774.9999999999998</v>
      </c>
      <c r="M351" s="82">
        <f t="shared" si="55"/>
        <v>275</v>
      </c>
      <c r="N351" s="81">
        <f t="shared" si="56"/>
        <v>760</v>
      </c>
      <c r="O351" s="81">
        <f t="shared" si="57"/>
        <v>1772.5000000000002</v>
      </c>
      <c r="P351" s="81">
        <v>1350.12</v>
      </c>
      <c r="Q351" s="81">
        <f t="shared" si="54"/>
        <v>6650.12</v>
      </c>
      <c r="R351" s="81">
        <f t="shared" si="58"/>
        <v>2852.62</v>
      </c>
      <c r="S351" s="81">
        <f t="shared" si="50"/>
        <v>3822.5</v>
      </c>
      <c r="T351" s="81">
        <f t="shared" si="51"/>
        <v>22147.38</v>
      </c>
      <c r="U351" s="78"/>
      <c r="V351" s="78"/>
    </row>
    <row r="352" spans="1:22" s="83" customFormat="1" ht="18.75" customHeight="1" x14ac:dyDescent="0.3">
      <c r="A352" s="78">
        <v>341</v>
      </c>
      <c r="B352" s="79" t="s">
        <v>532</v>
      </c>
      <c r="C352" s="79" t="s">
        <v>533</v>
      </c>
      <c r="D352" s="79" t="s">
        <v>29</v>
      </c>
      <c r="E352" s="79" t="s">
        <v>433</v>
      </c>
      <c r="F352" s="80" t="s">
        <v>905</v>
      </c>
      <c r="G352" s="85" t="s">
        <v>700</v>
      </c>
      <c r="H352" s="81">
        <v>25000</v>
      </c>
      <c r="I352" s="81">
        <v>0</v>
      </c>
      <c r="J352" s="81">
        <v>25</v>
      </c>
      <c r="K352" s="81">
        <f>+H352*2.87%</f>
        <v>717.5</v>
      </c>
      <c r="L352" s="81">
        <f>+H352*7.1%</f>
        <v>1774.9999999999998</v>
      </c>
      <c r="M352" s="82">
        <f>+H352*1.1%</f>
        <v>275</v>
      </c>
      <c r="N352" s="81">
        <f>+H352*3.04%</f>
        <v>760</v>
      </c>
      <c r="O352" s="81">
        <f>+H352*7.09%</f>
        <v>1772.5000000000002</v>
      </c>
      <c r="P352" s="81">
        <v>0</v>
      </c>
      <c r="Q352" s="81">
        <f>SUM(K352:P352)</f>
        <v>5300</v>
      </c>
      <c r="R352" s="81">
        <f t="shared" si="58"/>
        <v>1502.5</v>
      </c>
      <c r="S352" s="81">
        <f>+L352+M352+O352</f>
        <v>3822.5</v>
      </c>
      <c r="T352" s="81">
        <f>+H352-R352</f>
        <v>23497.5</v>
      </c>
      <c r="U352" s="78"/>
      <c r="V352" s="78"/>
    </row>
    <row r="353" spans="1:22" s="83" customFormat="1" ht="18.75" customHeight="1" x14ac:dyDescent="0.3">
      <c r="A353" s="78">
        <v>342</v>
      </c>
      <c r="B353" s="79" t="s">
        <v>100</v>
      </c>
      <c r="C353" s="79" t="s">
        <v>101</v>
      </c>
      <c r="D353" s="79" t="s">
        <v>111</v>
      </c>
      <c r="E353" s="79" t="s">
        <v>433</v>
      </c>
      <c r="F353" s="80" t="s">
        <v>905</v>
      </c>
      <c r="G353" s="85" t="s">
        <v>700</v>
      </c>
      <c r="H353" s="81">
        <v>25000</v>
      </c>
      <c r="I353" s="81">
        <v>0</v>
      </c>
      <c r="J353" s="81">
        <v>25</v>
      </c>
      <c r="K353" s="81">
        <f t="shared" si="52"/>
        <v>717.5</v>
      </c>
      <c r="L353" s="81">
        <f t="shared" si="53"/>
        <v>1774.9999999999998</v>
      </c>
      <c r="M353" s="82">
        <f t="shared" si="55"/>
        <v>275</v>
      </c>
      <c r="N353" s="81">
        <f t="shared" si="56"/>
        <v>760</v>
      </c>
      <c r="O353" s="81">
        <f t="shared" si="57"/>
        <v>1772.5000000000002</v>
      </c>
      <c r="P353" s="81">
        <v>0</v>
      </c>
      <c r="Q353" s="81">
        <f t="shared" si="54"/>
        <v>5300</v>
      </c>
      <c r="R353" s="81">
        <f t="shared" si="58"/>
        <v>1502.5</v>
      </c>
      <c r="S353" s="81">
        <f t="shared" si="50"/>
        <v>3822.5</v>
      </c>
      <c r="T353" s="81">
        <f t="shared" si="51"/>
        <v>23497.5</v>
      </c>
      <c r="U353" s="78"/>
      <c r="V353" s="78"/>
    </row>
    <row r="354" spans="1:22" s="83" customFormat="1" ht="18.75" customHeight="1" x14ac:dyDescent="0.3">
      <c r="A354" s="78">
        <v>343</v>
      </c>
      <c r="B354" s="79" t="s">
        <v>331</v>
      </c>
      <c r="C354" s="79" t="s">
        <v>332</v>
      </c>
      <c r="D354" s="79" t="s">
        <v>75</v>
      </c>
      <c r="E354" s="79" t="s">
        <v>264</v>
      </c>
      <c r="F354" s="80" t="s">
        <v>904</v>
      </c>
      <c r="G354" s="85" t="s">
        <v>700</v>
      </c>
      <c r="H354" s="81">
        <v>25000</v>
      </c>
      <c r="I354" s="81">
        <v>0</v>
      </c>
      <c r="J354" s="81">
        <v>25</v>
      </c>
      <c r="K354" s="81">
        <f t="shared" si="52"/>
        <v>717.5</v>
      </c>
      <c r="L354" s="81">
        <f t="shared" si="53"/>
        <v>1774.9999999999998</v>
      </c>
      <c r="M354" s="82">
        <f t="shared" si="55"/>
        <v>275</v>
      </c>
      <c r="N354" s="81">
        <f t="shared" si="56"/>
        <v>760</v>
      </c>
      <c r="O354" s="81">
        <f t="shared" si="57"/>
        <v>1772.5000000000002</v>
      </c>
      <c r="P354" s="81">
        <v>0</v>
      </c>
      <c r="Q354" s="81">
        <f t="shared" si="54"/>
        <v>5300</v>
      </c>
      <c r="R354" s="81">
        <f t="shared" si="58"/>
        <v>1502.5</v>
      </c>
      <c r="S354" s="81">
        <f t="shared" ref="S354:S406" si="59">+L354+M354+O354</f>
        <v>3822.5</v>
      </c>
      <c r="T354" s="81">
        <f t="shared" ref="T354:T405" si="60">+H354-R354</f>
        <v>23497.5</v>
      </c>
      <c r="U354" s="78"/>
      <c r="V354" s="78"/>
    </row>
    <row r="355" spans="1:22" s="83" customFormat="1" ht="18.75" customHeight="1" x14ac:dyDescent="0.3">
      <c r="A355" s="78">
        <v>344</v>
      </c>
      <c r="B355" s="79" t="s">
        <v>618</v>
      </c>
      <c r="C355" s="79" t="s">
        <v>619</v>
      </c>
      <c r="D355" s="79" t="s">
        <v>117</v>
      </c>
      <c r="E355" s="79" t="s">
        <v>41</v>
      </c>
      <c r="F355" s="80" t="s">
        <v>904</v>
      </c>
      <c r="G355" s="85" t="s">
        <v>700</v>
      </c>
      <c r="H355" s="81">
        <v>25000</v>
      </c>
      <c r="I355" s="81">
        <v>0</v>
      </c>
      <c r="J355" s="81">
        <v>25</v>
      </c>
      <c r="K355" s="81">
        <f t="shared" ref="K355:K405" si="61">+H355*2.87%</f>
        <v>717.5</v>
      </c>
      <c r="L355" s="81">
        <f t="shared" ref="L355:L405" si="62">+H355*7.1%</f>
        <v>1774.9999999999998</v>
      </c>
      <c r="M355" s="82">
        <f t="shared" si="55"/>
        <v>275</v>
      </c>
      <c r="N355" s="81">
        <f t="shared" si="56"/>
        <v>760</v>
      </c>
      <c r="O355" s="81">
        <f t="shared" si="57"/>
        <v>1772.5000000000002</v>
      </c>
      <c r="P355" s="81">
        <v>0</v>
      </c>
      <c r="Q355" s="81">
        <f t="shared" ref="Q355:Q405" si="63">SUM(K355:P355)</f>
        <v>5300</v>
      </c>
      <c r="R355" s="81">
        <f t="shared" si="58"/>
        <v>1502.5</v>
      </c>
      <c r="S355" s="81">
        <f t="shared" si="59"/>
        <v>3822.5</v>
      </c>
      <c r="T355" s="81">
        <f t="shared" si="60"/>
        <v>23497.5</v>
      </c>
      <c r="U355" s="78"/>
      <c r="V355" s="78"/>
    </row>
    <row r="356" spans="1:22" s="83" customFormat="1" ht="18.75" customHeight="1" x14ac:dyDescent="0.3">
      <c r="A356" s="78">
        <v>345</v>
      </c>
      <c r="B356" s="79" t="s">
        <v>1106</v>
      </c>
      <c r="C356" s="79" t="s">
        <v>1107</v>
      </c>
      <c r="D356" s="79" t="s">
        <v>433</v>
      </c>
      <c r="E356" s="79" t="s">
        <v>1090</v>
      </c>
      <c r="F356" s="80" t="s">
        <v>905</v>
      </c>
      <c r="G356" s="85" t="s">
        <v>700</v>
      </c>
      <c r="H356" s="81">
        <v>25000</v>
      </c>
      <c r="I356" s="81"/>
      <c r="J356" s="81">
        <v>25</v>
      </c>
      <c r="K356" s="81">
        <f t="shared" si="61"/>
        <v>717.5</v>
      </c>
      <c r="L356" s="81">
        <f t="shared" si="62"/>
        <v>1774.9999999999998</v>
      </c>
      <c r="M356" s="82">
        <f t="shared" si="55"/>
        <v>275</v>
      </c>
      <c r="N356" s="81">
        <f t="shared" si="56"/>
        <v>760</v>
      </c>
      <c r="O356" s="81">
        <f t="shared" si="57"/>
        <v>1772.5000000000002</v>
      </c>
      <c r="P356" s="81"/>
      <c r="Q356" s="81">
        <f t="shared" si="63"/>
        <v>5300</v>
      </c>
      <c r="R356" s="81">
        <f t="shared" si="58"/>
        <v>1502.5</v>
      </c>
      <c r="S356" s="81">
        <f t="shared" si="59"/>
        <v>3822.5</v>
      </c>
      <c r="T356" s="81">
        <f t="shared" si="60"/>
        <v>23497.5</v>
      </c>
      <c r="U356" s="78"/>
      <c r="V356" s="78"/>
    </row>
    <row r="357" spans="1:22" s="83" customFormat="1" ht="18.75" customHeight="1" x14ac:dyDescent="0.3">
      <c r="A357" s="78">
        <v>346</v>
      </c>
      <c r="B357" s="79" t="s">
        <v>248</v>
      </c>
      <c r="C357" s="79" t="s">
        <v>249</v>
      </c>
      <c r="D357" s="79" t="s">
        <v>29</v>
      </c>
      <c r="E357" s="79" t="s">
        <v>176</v>
      </c>
      <c r="F357" s="80" t="s">
        <v>904</v>
      </c>
      <c r="G357" s="85" t="s">
        <v>700</v>
      </c>
      <c r="H357" s="81">
        <v>24838.28</v>
      </c>
      <c r="I357" s="81">
        <v>0</v>
      </c>
      <c r="J357" s="81">
        <v>25</v>
      </c>
      <c r="K357" s="81">
        <f t="shared" si="61"/>
        <v>712.85863599999993</v>
      </c>
      <c r="L357" s="81">
        <f t="shared" si="62"/>
        <v>1763.5178799999996</v>
      </c>
      <c r="M357" s="82">
        <f t="shared" si="55"/>
        <v>273.22108000000003</v>
      </c>
      <c r="N357" s="81">
        <f t="shared" si="56"/>
        <v>755.08371199999999</v>
      </c>
      <c r="O357" s="81">
        <f t="shared" si="57"/>
        <v>1761.034052</v>
      </c>
      <c r="P357" s="81">
        <v>0</v>
      </c>
      <c r="Q357" s="81">
        <f t="shared" si="63"/>
        <v>5265.7153600000001</v>
      </c>
      <c r="R357" s="81">
        <f t="shared" si="58"/>
        <v>1492.942348</v>
      </c>
      <c r="S357" s="81">
        <f t="shared" si="59"/>
        <v>3797.7730119999997</v>
      </c>
      <c r="T357" s="81">
        <f t="shared" si="60"/>
        <v>23345.337651999998</v>
      </c>
      <c r="U357" s="78"/>
      <c r="V357" s="78"/>
    </row>
    <row r="358" spans="1:22" s="83" customFormat="1" ht="18.75" customHeight="1" x14ac:dyDescent="0.3">
      <c r="A358" s="78">
        <v>347</v>
      </c>
      <c r="B358" s="79" t="s">
        <v>365</v>
      </c>
      <c r="C358" s="79" t="s">
        <v>366</v>
      </c>
      <c r="D358" s="79" t="s">
        <v>40</v>
      </c>
      <c r="E358" s="79" t="s">
        <v>45</v>
      </c>
      <c r="F358" s="80" t="s">
        <v>904</v>
      </c>
      <c r="G358" s="85" t="s">
        <v>700</v>
      </c>
      <c r="H358" s="81">
        <v>24591.599999999999</v>
      </c>
      <c r="I358" s="81">
        <v>0</v>
      </c>
      <c r="J358" s="81">
        <v>25</v>
      </c>
      <c r="K358" s="81">
        <f t="shared" si="61"/>
        <v>705.77891999999997</v>
      </c>
      <c r="L358" s="81">
        <f t="shared" si="62"/>
        <v>1746.0035999999998</v>
      </c>
      <c r="M358" s="82">
        <f t="shared" si="55"/>
        <v>270.50760000000002</v>
      </c>
      <c r="N358" s="81">
        <f t="shared" si="56"/>
        <v>747.58463999999992</v>
      </c>
      <c r="O358" s="81">
        <f t="shared" si="57"/>
        <v>1743.5444400000001</v>
      </c>
      <c r="P358" s="81">
        <v>1350.12</v>
      </c>
      <c r="Q358" s="81">
        <f t="shared" si="63"/>
        <v>6563.5392000000002</v>
      </c>
      <c r="R358" s="81">
        <f t="shared" si="58"/>
        <v>2828.4835599999997</v>
      </c>
      <c r="S358" s="81">
        <f t="shared" si="59"/>
        <v>3760.05564</v>
      </c>
      <c r="T358" s="81">
        <f t="shared" si="60"/>
        <v>21763.116439999998</v>
      </c>
      <c r="U358" s="78"/>
      <c r="V358" s="78"/>
    </row>
    <row r="359" spans="1:22" s="83" customFormat="1" ht="18.75" customHeight="1" x14ac:dyDescent="0.3">
      <c r="A359" s="78">
        <v>348</v>
      </c>
      <c r="B359" s="79" t="s">
        <v>392</v>
      </c>
      <c r="C359" s="79" t="s">
        <v>393</v>
      </c>
      <c r="D359" s="79" t="s">
        <v>117</v>
      </c>
      <c r="E359" s="79" t="s">
        <v>264</v>
      </c>
      <c r="F359" s="80" t="s">
        <v>904</v>
      </c>
      <c r="G359" s="85" t="s">
        <v>700</v>
      </c>
      <c r="H359" s="81">
        <v>24045.119999999999</v>
      </c>
      <c r="I359" s="81">
        <v>0</v>
      </c>
      <c r="J359" s="81">
        <v>25</v>
      </c>
      <c r="K359" s="81">
        <f t="shared" si="61"/>
        <v>690.09494399999994</v>
      </c>
      <c r="L359" s="81">
        <f t="shared" si="62"/>
        <v>1707.2035199999998</v>
      </c>
      <c r="M359" s="82">
        <f t="shared" si="55"/>
        <v>264.49632000000003</v>
      </c>
      <c r="N359" s="81">
        <f t="shared" si="56"/>
        <v>730.97164799999996</v>
      </c>
      <c r="O359" s="81">
        <f t="shared" si="57"/>
        <v>1704.799008</v>
      </c>
      <c r="P359" s="81">
        <v>0</v>
      </c>
      <c r="Q359" s="81">
        <f t="shared" si="63"/>
        <v>5097.5654399999994</v>
      </c>
      <c r="R359" s="81">
        <f t="shared" si="58"/>
        <v>1446.0665919999999</v>
      </c>
      <c r="S359" s="81">
        <f t="shared" si="59"/>
        <v>3676.4988479999997</v>
      </c>
      <c r="T359" s="81">
        <f t="shared" si="60"/>
        <v>22599.053408</v>
      </c>
      <c r="U359" s="78"/>
      <c r="V359" s="78"/>
    </row>
    <row r="360" spans="1:22" s="83" customFormat="1" ht="18.75" customHeight="1" x14ac:dyDescent="0.3">
      <c r="A360" s="78">
        <v>349</v>
      </c>
      <c r="B360" s="79" t="s">
        <v>1007</v>
      </c>
      <c r="C360" s="79" t="s">
        <v>746</v>
      </c>
      <c r="D360" s="79" t="s">
        <v>759</v>
      </c>
      <c r="E360" s="79" t="s">
        <v>1008</v>
      </c>
      <c r="F360" s="80" t="s">
        <v>904</v>
      </c>
      <c r="G360" s="85" t="s">
        <v>700</v>
      </c>
      <c r="H360" s="81">
        <v>24000</v>
      </c>
      <c r="I360" s="81">
        <v>0</v>
      </c>
      <c r="J360" s="81">
        <v>25</v>
      </c>
      <c r="K360" s="81">
        <f t="shared" si="61"/>
        <v>688.8</v>
      </c>
      <c r="L360" s="81">
        <f t="shared" si="62"/>
        <v>1703.9999999999998</v>
      </c>
      <c r="M360" s="82">
        <f t="shared" si="55"/>
        <v>264</v>
      </c>
      <c r="N360" s="81">
        <f t="shared" si="56"/>
        <v>729.6</v>
      </c>
      <c r="O360" s="81">
        <f t="shared" si="57"/>
        <v>1701.6000000000001</v>
      </c>
      <c r="P360" s="81">
        <v>0</v>
      </c>
      <c r="Q360" s="81">
        <f t="shared" si="63"/>
        <v>5088</v>
      </c>
      <c r="R360" s="81">
        <f t="shared" si="58"/>
        <v>1443.4</v>
      </c>
      <c r="S360" s="81">
        <f t="shared" si="59"/>
        <v>3669.6</v>
      </c>
      <c r="T360" s="81">
        <f t="shared" si="60"/>
        <v>22556.6</v>
      </c>
      <c r="U360" s="78"/>
      <c r="V360" s="78"/>
    </row>
    <row r="361" spans="1:22" s="83" customFormat="1" ht="18.75" customHeight="1" x14ac:dyDescent="0.3">
      <c r="A361" s="78">
        <v>350</v>
      </c>
      <c r="B361" s="86" t="s">
        <v>427</v>
      </c>
      <c r="C361" s="86" t="s">
        <v>428</v>
      </c>
      <c r="D361" s="86" t="s">
        <v>429</v>
      </c>
      <c r="E361" s="79" t="s">
        <v>429</v>
      </c>
      <c r="F361" s="80" t="s">
        <v>904</v>
      </c>
      <c r="G361" s="85" t="s">
        <v>700</v>
      </c>
      <c r="H361" s="89">
        <v>24000</v>
      </c>
      <c r="I361" s="81">
        <v>0</v>
      </c>
      <c r="J361" s="89">
        <v>25</v>
      </c>
      <c r="K361" s="81">
        <f>+H361*2.87%</f>
        <v>688.8</v>
      </c>
      <c r="L361" s="89">
        <f>+H361*7.1%</f>
        <v>1703.9999999999998</v>
      </c>
      <c r="M361" s="82">
        <f>+H361*1.1%</f>
        <v>264</v>
      </c>
      <c r="N361" s="81">
        <f>+H361*3.04%</f>
        <v>729.6</v>
      </c>
      <c r="O361" s="81">
        <f>+H361*7.09%</f>
        <v>1701.6000000000001</v>
      </c>
      <c r="P361" s="89">
        <v>0</v>
      </c>
      <c r="Q361" s="81">
        <f>SUM(K361:P361)</f>
        <v>5088</v>
      </c>
      <c r="R361" s="81">
        <f t="shared" si="58"/>
        <v>1443.4</v>
      </c>
      <c r="S361" s="81">
        <f>+L361+M361+O361</f>
        <v>3669.6</v>
      </c>
      <c r="T361" s="81">
        <f>+H361-R361</f>
        <v>22556.6</v>
      </c>
      <c r="U361" s="78"/>
      <c r="V361" s="78"/>
    </row>
    <row r="362" spans="1:22" s="83" customFormat="1" ht="18.75" customHeight="1" x14ac:dyDescent="0.3">
      <c r="A362" s="78">
        <v>351</v>
      </c>
      <c r="B362" s="79" t="s">
        <v>1009</v>
      </c>
      <c r="C362" s="79" t="s">
        <v>1010</v>
      </c>
      <c r="D362" s="79" t="s">
        <v>759</v>
      </c>
      <c r="E362" s="79" t="s">
        <v>264</v>
      </c>
      <c r="F362" s="80" t="s">
        <v>904</v>
      </c>
      <c r="G362" s="85" t="s">
        <v>700</v>
      </c>
      <c r="H362" s="81">
        <v>24000</v>
      </c>
      <c r="I362" s="81">
        <v>0</v>
      </c>
      <c r="J362" s="81">
        <v>25</v>
      </c>
      <c r="K362" s="81">
        <f t="shared" si="61"/>
        <v>688.8</v>
      </c>
      <c r="L362" s="81">
        <f t="shared" si="62"/>
        <v>1703.9999999999998</v>
      </c>
      <c r="M362" s="82">
        <f t="shared" si="55"/>
        <v>264</v>
      </c>
      <c r="N362" s="81">
        <f t="shared" si="56"/>
        <v>729.6</v>
      </c>
      <c r="O362" s="81">
        <f t="shared" si="57"/>
        <v>1701.6000000000001</v>
      </c>
      <c r="P362" s="81">
        <v>0</v>
      </c>
      <c r="Q362" s="81">
        <f t="shared" si="63"/>
        <v>5088</v>
      </c>
      <c r="R362" s="81">
        <f t="shared" si="58"/>
        <v>1443.4</v>
      </c>
      <c r="S362" s="81">
        <f t="shared" si="59"/>
        <v>3669.6</v>
      </c>
      <c r="T362" s="81">
        <f t="shared" si="60"/>
        <v>22556.6</v>
      </c>
      <c r="U362" s="78"/>
      <c r="V362" s="78"/>
    </row>
    <row r="363" spans="1:22" s="83" customFormat="1" ht="18.75" customHeight="1" x14ac:dyDescent="0.3">
      <c r="A363" s="78">
        <v>352</v>
      </c>
      <c r="B363" s="79" t="s">
        <v>201</v>
      </c>
      <c r="C363" s="79" t="s">
        <v>216</v>
      </c>
      <c r="D363" s="79" t="s">
        <v>40</v>
      </c>
      <c r="E363" s="79" t="s">
        <v>102</v>
      </c>
      <c r="F363" s="80" t="s">
        <v>905</v>
      </c>
      <c r="G363" s="85" t="s">
        <v>700</v>
      </c>
      <c r="H363" s="81">
        <v>23566.95</v>
      </c>
      <c r="I363" s="81">
        <v>0</v>
      </c>
      <c r="J363" s="81">
        <v>25</v>
      </c>
      <c r="K363" s="81">
        <f t="shared" si="61"/>
        <v>676.37146500000006</v>
      </c>
      <c r="L363" s="81">
        <f t="shared" si="62"/>
        <v>1673.2534499999999</v>
      </c>
      <c r="M363" s="82">
        <f t="shared" si="55"/>
        <v>259.23645000000005</v>
      </c>
      <c r="N363" s="81">
        <f t="shared" si="56"/>
        <v>716.43528000000003</v>
      </c>
      <c r="O363" s="81">
        <f t="shared" si="57"/>
        <v>1670.8967550000002</v>
      </c>
      <c r="P363" s="81">
        <v>0</v>
      </c>
      <c r="Q363" s="81">
        <f t="shared" si="63"/>
        <v>4996.1934000000001</v>
      </c>
      <c r="R363" s="81">
        <f t="shared" si="58"/>
        <v>1417.8067450000001</v>
      </c>
      <c r="S363" s="81">
        <f t="shared" si="59"/>
        <v>3603.3866550000002</v>
      </c>
      <c r="T363" s="81">
        <f t="shared" si="60"/>
        <v>22149.143254999999</v>
      </c>
      <c r="U363" s="78"/>
      <c r="V363" s="78"/>
    </row>
    <row r="364" spans="1:22" s="104" customFormat="1" ht="42.75" customHeight="1" x14ac:dyDescent="0.3">
      <c r="A364" s="78">
        <v>353</v>
      </c>
      <c r="B364" s="99" t="s">
        <v>530</v>
      </c>
      <c r="C364" s="99" t="s">
        <v>531</v>
      </c>
      <c r="D364" s="100" t="s">
        <v>44</v>
      </c>
      <c r="E364" s="99" t="s">
        <v>45</v>
      </c>
      <c r="F364" s="101" t="s">
        <v>905</v>
      </c>
      <c r="G364" s="100" t="s">
        <v>700</v>
      </c>
      <c r="H364" s="102">
        <v>23287.5</v>
      </c>
      <c r="I364" s="102">
        <v>0</v>
      </c>
      <c r="J364" s="102">
        <v>25</v>
      </c>
      <c r="K364" s="102">
        <f t="shared" si="61"/>
        <v>668.35125000000005</v>
      </c>
      <c r="L364" s="102">
        <f t="shared" si="62"/>
        <v>1653.4124999999999</v>
      </c>
      <c r="M364" s="103">
        <f t="shared" ref="M364:M405" si="64">+H364*1.1%</f>
        <v>256.16250000000002</v>
      </c>
      <c r="N364" s="102">
        <f t="shared" si="56"/>
        <v>707.94</v>
      </c>
      <c r="O364" s="102">
        <f t="shared" si="57"/>
        <v>1651.08375</v>
      </c>
      <c r="P364" s="102">
        <v>0</v>
      </c>
      <c r="Q364" s="102">
        <f t="shared" si="63"/>
        <v>4936.95</v>
      </c>
      <c r="R364" s="102">
        <f t="shared" si="58"/>
        <v>1401.2912500000002</v>
      </c>
      <c r="S364" s="102">
        <f t="shared" si="59"/>
        <v>3560.6587499999996</v>
      </c>
      <c r="T364" s="102">
        <f t="shared" si="60"/>
        <v>21886.208749999998</v>
      </c>
      <c r="U364" s="98"/>
      <c r="V364" s="98"/>
    </row>
    <row r="365" spans="1:22" s="104" customFormat="1" ht="42.75" customHeight="1" x14ac:dyDescent="0.3">
      <c r="A365" s="78">
        <v>354</v>
      </c>
      <c r="B365" s="99" t="s">
        <v>357</v>
      </c>
      <c r="C365" s="99" t="s">
        <v>35</v>
      </c>
      <c r="D365" s="100" t="s">
        <v>44</v>
      </c>
      <c r="E365" s="99" t="s">
        <v>45</v>
      </c>
      <c r="F365" s="101" t="s">
        <v>905</v>
      </c>
      <c r="G365" s="100" t="s">
        <v>700</v>
      </c>
      <c r="H365" s="102">
        <v>23040</v>
      </c>
      <c r="I365" s="102">
        <v>0</v>
      </c>
      <c r="J365" s="102">
        <v>25</v>
      </c>
      <c r="K365" s="102">
        <f t="shared" si="61"/>
        <v>661.24800000000005</v>
      </c>
      <c r="L365" s="102">
        <f t="shared" si="62"/>
        <v>1635.84</v>
      </c>
      <c r="M365" s="103">
        <f t="shared" si="64"/>
        <v>253.44000000000003</v>
      </c>
      <c r="N365" s="102">
        <f t="shared" si="56"/>
        <v>700.41600000000005</v>
      </c>
      <c r="O365" s="102">
        <f t="shared" si="57"/>
        <v>1633.5360000000001</v>
      </c>
      <c r="P365" s="102">
        <v>2700.24</v>
      </c>
      <c r="Q365" s="102">
        <f t="shared" si="63"/>
        <v>7584.7199999999993</v>
      </c>
      <c r="R365" s="102">
        <f t="shared" si="58"/>
        <v>4086.904</v>
      </c>
      <c r="S365" s="102">
        <f t="shared" si="59"/>
        <v>3522.8159999999998</v>
      </c>
      <c r="T365" s="102">
        <f t="shared" si="60"/>
        <v>18953.096000000001</v>
      </c>
      <c r="U365" s="98"/>
      <c r="V365" s="98"/>
    </row>
    <row r="366" spans="1:22" s="104" customFormat="1" ht="41.25" customHeight="1" x14ac:dyDescent="0.3">
      <c r="A366" s="78">
        <v>355</v>
      </c>
      <c r="B366" s="99" t="s">
        <v>557</v>
      </c>
      <c r="C366" s="99" t="s">
        <v>558</v>
      </c>
      <c r="D366" s="99" t="s">
        <v>29</v>
      </c>
      <c r="E366" s="100" t="s">
        <v>68</v>
      </c>
      <c r="F366" s="101" t="s">
        <v>905</v>
      </c>
      <c r="G366" s="100" t="s">
        <v>700</v>
      </c>
      <c r="H366" s="102">
        <v>23000</v>
      </c>
      <c r="I366" s="102">
        <v>0</v>
      </c>
      <c r="J366" s="102">
        <v>25</v>
      </c>
      <c r="K366" s="102">
        <f t="shared" si="61"/>
        <v>660.1</v>
      </c>
      <c r="L366" s="102">
        <f t="shared" si="62"/>
        <v>1632.9999999999998</v>
      </c>
      <c r="M366" s="103">
        <f t="shared" si="64"/>
        <v>253.00000000000003</v>
      </c>
      <c r="N366" s="102">
        <f t="shared" si="56"/>
        <v>699.2</v>
      </c>
      <c r="O366" s="102">
        <f t="shared" si="57"/>
        <v>1630.7</v>
      </c>
      <c r="P366" s="102">
        <v>0</v>
      </c>
      <c r="Q366" s="102">
        <f t="shared" si="63"/>
        <v>4876</v>
      </c>
      <c r="R366" s="102">
        <f t="shared" si="58"/>
        <v>1384.3000000000002</v>
      </c>
      <c r="S366" s="102">
        <f t="shared" si="59"/>
        <v>3516.7</v>
      </c>
      <c r="T366" s="102">
        <f t="shared" si="60"/>
        <v>21615.7</v>
      </c>
      <c r="U366" s="98"/>
      <c r="V366" s="98"/>
    </row>
    <row r="367" spans="1:22" s="83" customFormat="1" ht="18.75" customHeight="1" x14ac:dyDescent="0.3">
      <c r="A367" s="78">
        <v>356</v>
      </c>
      <c r="B367" s="79" t="s">
        <v>490</v>
      </c>
      <c r="C367" s="79" t="s">
        <v>491</v>
      </c>
      <c r="D367" s="79" t="s">
        <v>155</v>
      </c>
      <c r="E367" s="79" t="s">
        <v>45</v>
      </c>
      <c r="F367" s="80" t="s">
        <v>905</v>
      </c>
      <c r="G367" s="85" t="s">
        <v>700</v>
      </c>
      <c r="H367" s="81">
        <v>22500</v>
      </c>
      <c r="I367" s="81">
        <v>0</v>
      </c>
      <c r="J367" s="81">
        <v>25</v>
      </c>
      <c r="K367" s="81">
        <f t="shared" si="61"/>
        <v>645.75</v>
      </c>
      <c r="L367" s="81">
        <f t="shared" si="62"/>
        <v>1597.4999999999998</v>
      </c>
      <c r="M367" s="82">
        <f t="shared" si="64"/>
        <v>247.50000000000003</v>
      </c>
      <c r="N367" s="81">
        <f t="shared" ref="N367:N405" si="65">+H367*3.04%</f>
        <v>684</v>
      </c>
      <c r="O367" s="81">
        <f t="shared" ref="O367:O405" si="66">+H367*7.09%</f>
        <v>1595.25</v>
      </c>
      <c r="P367" s="81">
        <v>0</v>
      </c>
      <c r="Q367" s="81">
        <f t="shared" si="63"/>
        <v>4770</v>
      </c>
      <c r="R367" s="81">
        <f t="shared" si="58"/>
        <v>1354.75</v>
      </c>
      <c r="S367" s="81">
        <f t="shared" si="59"/>
        <v>3440.25</v>
      </c>
      <c r="T367" s="81">
        <f t="shared" si="60"/>
        <v>21145.25</v>
      </c>
      <c r="U367" s="78"/>
      <c r="V367" s="78"/>
    </row>
    <row r="368" spans="1:22" s="83" customFormat="1" ht="18.75" customHeight="1" x14ac:dyDescent="0.3">
      <c r="A368" s="78">
        <v>357</v>
      </c>
      <c r="B368" s="79" t="s">
        <v>221</v>
      </c>
      <c r="C368" s="79" t="s">
        <v>275</v>
      </c>
      <c r="D368" s="79" t="s">
        <v>75</v>
      </c>
      <c r="E368" s="79" t="s">
        <v>264</v>
      </c>
      <c r="F368" s="80" t="s">
        <v>904</v>
      </c>
      <c r="G368" s="85" t="s">
        <v>700</v>
      </c>
      <c r="H368" s="81">
        <v>22041.360000000001</v>
      </c>
      <c r="I368" s="81">
        <v>0</v>
      </c>
      <c r="J368" s="81">
        <v>25</v>
      </c>
      <c r="K368" s="81">
        <f t="shared" si="61"/>
        <v>632.58703200000002</v>
      </c>
      <c r="L368" s="81">
        <f t="shared" si="62"/>
        <v>1564.9365599999999</v>
      </c>
      <c r="M368" s="82">
        <f t="shared" si="64"/>
        <v>242.45496000000003</v>
      </c>
      <c r="N368" s="81">
        <f t="shared" si="65"/>
        <v>670.05734400000006</v>
      </c>
      <c r="O368" s="81">
        <f t="shared" si="66"/>
        <v>1562.732424</v>
      </c>
      <c r="P368" s="81">
        <v>0</v>
      </c>
      <c r="Q368" s="81">
        <f t="shared" si="63"/>
        <v>4672.7683200000001</v>
      </c>
      <c r="R368" s="81">
        <f t="shared" si="58"/>
        <v>1327.6443760000002</v>
      </c>
      <c r="S368" s="81">
        <f t="shared" si="59"/>
        <v>3370.1239439999999</v>
      </c>
      <c r="T368" s="81">
        <f t="shared" si="60"/>
        <v>20713.715624</v>
      </c>
      <c r="U368" s="78"/>
      <c r="V368" s="78"/>
    </row>
    <row r="369" spans="1:22" s="83" customFormat="1" ht="18.75" customHeight="1" x14ac:dyDescent="0.3">
      <c r="A369" s="78">
        <v>358</v>
      </c>
      <c r="B369" s="79" t="s">
        <v>895</v>
      </c>
      <c r="C369" s="79" t="s">
        <v>896</v>
      </c>
      <c r="D369" s="79" t="s">
        <v>40</v>
      </c>
      <c r="E369" s="79" t="s">
        <v>45</v>
      </c>
      <c r="F369" s="80" t="s">
        <v>904</v>
      </c>
      <c r="G369" s="85" t="s">
        <v>700</v>
      </c>
      <c r="H369" s="81">
        <v>22000</v>
      </c>
      <c r="I369" s="81">
        <v>0</v>
      </c>
      <c r="J369" s="81">
        <v>25</v>
      </c>
      <c r="K369" s="81">
        <f t="shared" si="61"/>
        <v>631.4</v>
      </c>
      <c r="L369" s="81">
        <f t="shared" si="62"/>
        <v>1561.9999999999998</v>
      </c>
      <c r="M369" s="82">
        <f t="shared" si="64"/>
        <v>242.00000000000003</v>
      </c>
      <c r="N369" s="81">
        <f t="shared" si="65"/>
        <v>668.8</v>
      </c>
      <c r="O369" s="81">
        <f t="shared" si="66"/>
        <v>1559.8000000000002</v>
      </c>
      <c r="P369" s="81">
        <v>0</v>
      </c>
      <c r="Q369" s="81">
        <f t="shared" si="63"/>
        <v>4664</v>
      </c>
      <c r="R369" s="81">
        <f t="shared" si="58"/>
        <v>1325.1999999999998</v>
      </c>
      <c r="S369" s="81">
        <f t="shared" si="59"/>
        <v>3363.8</v>
      </c>
      <c r="T369" s="81">
        <f t="shared" si="60"/>
        <v>20674.8</v>
      </c>
      <c r="U369" s="78"/>
      <c r="V369" s="78"/>
    </row>
    <row r="370" spans="1:22" s="83" customFormat="1" ht="18.75" customHeight="1" x14ac:dyDescent="0.3">
      <c r="A370" s="78">
        <v>359</v>
      </c>
      <c r="B370" s="79" t="s">
        <v>87</v>
      </c>
      <c r="C370" s="79" t="s">
        <v>716</v>
      </c>
      <c r="D370" s="79" t="s">
        <v>111</v>
      </c>
      <c r="E370" s="79" t="s">
        <v>289</v>
      </c>
      <c r="F370" s="80" t="s">
        <v>904</v>
      </c>
      <c r="G370" s="85" t="s">
        <v>700</v>
      </c>
      <c r="H370" s="81">
        <v>22000</v>
      </c>
      <c r="I370" s="81">
        <v>0</v>
      </c>
      <c r="J370" s="81">
        <v>25</v>
      </c>
      <c r="K370" s="81">
        <f t="shared" si="61"/>
        <v>631.4</v>
      </c>
      <c r="L370" s="81">
        <f t="shared" si="62"/>
        <v>1561.9999999999998</v>
      </c>
      <c r="M370" s="82">
        <f t="shared" si="64"/>
        <v>242.00000000000003</v>
      </c>
      <c r="N370" s="81">
        <f t="shared" si="65"/>
        <v>668.8</v>
      </c>
      <c r="O370" s="81">
        <f t="shared" si="66"/>
        <v>1559.8000000000002</v>
      </c>
      <c r="P370" s="81">
        <v>0</v>
      </c>
      <c r="Q370" s="81">
        <f t="shared" si="63"/>
        <v>4664</v>
      </c>
      <c r="R370" s="81">
        <f t="shared" si="58"/>
        <v>1325.1999999999998</v>
      </c>
      <c r="S370" s="81">
        <f t="shared" si="59"/>
        <v>3363.8</v>
      </c>
      <c r="T370" s="81">
        <f t="shared" si="60"/>
        <v>20674.8</v>
      </c>
      <c r="U370" s="78"/>
      <c r="V370" s="78"/>
    </row>
    <row r="371" spans="1:22" s="83" customFormat="1" ht="18.75" customHeight="1" x14ac:dyDescent="0.3">
      <c r="A371" s="78">
        <v>360</v>
      </c>
      <c r="B371" s="79" t="s">
        <v>726</v>
      </c>
      <c r="C371" s="79" t="s">
        <v>727</v>
      </c>
      <c r="D371" s="79" t="s">
        <v>48</v>
      </c>
      <c r="E371" s="79" t="s">
        <v>289</v>
      </c>
      <c r="F371" s="80" t="s">
        <v>904</v>
      </c>
      <c r="G371" s="85" t="s">
        <v>700</v>
      </c>
      <c r="H371" s="81">
        <v>22000</v>
      </c>
      <c r="I371" s="81">
        <v>0</v>
      </c>
      <c r="J371" s="81">
        <v>25</v>
      </c>
      <c r="K371" s="81">
        <f t="shared" si="61"/>
        <v>631.4</v>
      </c>
      <c r="L371" s="81">
        <f t="shared" si="62"/>
        <v>1561.9999999999998</v>
      </c>
      <c r="M371" s="82">
        <f t="shared" si="64"/>
        <v>242.00000000000003</v>
      </c>
      <c r="N371" s="81">
        <f t="shared" si="65"/>
        <v>668.8</v>
      </c>
      <c r="O371" s="81">
        <f t="shared" si="66"/>
        <v>1559.8000000000002</v>
      </c>
      <c r="P371" s="81">
        <v>0</v>
      </c>
      <c r="Q371" s="81">
        <f t="shared" si="63"/>
        <v>4664</v>
      </c>
      <c r="R371" s="81">
        <f t="shared" si="58"/>
        <v>1325.1999999999998</v>
      </c>
      <c r="S371" s="81">
        <f t="shared" si="59"/>
        <v>3363.8</v>
      </c>
      <c r="T371" s="81">
        <f t="shared" si="60"/>
        <v>20674.8</v>
      </c>
      <c r="U371" s="78"/>
      <c r="V371" s="78"/>
    </row>
    <row r="372" spans="1:22" s="83" customFormat="1" ht="18.75" customHeight="1" x14ac:dyDescent="0.3">
      <c r="A372" s="78">
        <v>361</v>
      </c>
      <c r="B372" s="79" t="s">
        <v>868</v>
      </c>
      <c r="C372" s="79" t="s">
        <v>869</v>
      </c>
      <c r="D372" s="79" t="s">
        <v>268</v>
      </c>
      <c r="E372" s="79" t="s">
        <v>289</v>
      </c>
      <c r="F372" s="80" t="s">
        <v>904</v>
      </c>
      <c r="G372" s="85" t="s">
        <v>700</v>
      </c>
      <c r="H372" s="81">
        <v>22000</v>
      </c>
      <c r="I372" s="81">
        <v>0</v>
      </c>
      <c r="J372" s="81">
        <v>25</v>
      </c>
      <c r="K372" s="81">
        <f t="shared" si="61"/>
        <v>631.4</v>
      </c>
      <c r="L372" s="81">
        <f t="shared" si="62"/>
        <v>1561.9999999999998</v>
      </c>
      <c r="M372" s="82">
        <f t="shared" si="64"/>
        <v>242.00000000000003</v>
      </c>
      <c r="N372" s="81">
        <f t="shared" si="65"/>
        <v>668.8</v>
      </c>
      <c r="O372" s="81">
        <f t="shared" si="66"/>
        <v>1559.8000000000002</v>
      </c>
      <c r="P372" s="81">
        <v>0</v>
      </c>
      <c r="Q372" s="81">
        <f t="shared" si="63"/>
        <v>4664</v>
      </c>
      <c r="R372" s="81">
        <f t="shared" si="58"/>
        <v>1325.1999999999998</v>
      </c>
      <c r="S372" s="81">
        <f t="shared" si="59"/>
        <v>3363.8</v>
      </c>
      <c r="T372" s="81">
        <f t="shared" si="60"/>
        <v>20674.8</v>
      </c>
      <c r="U372" s="78"/>
      <c r="V372" s="78"/>
    </row>
    <row r="373" spans="1:22" s="83" customFormat="1" ht="18.75" customHeight="1" x14ac:dyDescent="0.3">
      <c r="A373" s="78">
        <v>362</v>
      </c>
      <c r="B373" s="79" t="s">
        <v>636</v>
      </c>
      <c r="C373" s="79" t="s">
        <v>178</v>
      </c>
      <c r="D373" s="79" t="s">
        <v>29</v>
      </c>
      <c r="E373" s="79" t="s">
        <v>289</v>
      </c>
      <c r="F373" s="80" t="s">
        <v>904</v>
      </c>
      <c r="G373" s="85" t="s">
        <v>700</v>
      </c>
      <c r="H373" s="81">
        <v>22000</v>
      </c>
      <c r="I373" s="81">
        <v>0</v>
      </c>
      <c r="J373" s="81">
        <v>25</v>
      </c>
      <c r="K373" s="81">
        <f t="shared" si="61"/>
        <v>631.4</v>
      </c>
      <c r="L373" s="81">
        <f t="shared" si="62"/>
        <v>1561.9999999999998</v>
      </c>
      <c r="M373" s="82">
        <f t="shared" si="64"/>
        <v>242.00000000000003</v>
      </c>
      <c r="N373" s="81">
        <f t="shared" si="65"/>
        <v>668.8</v>
      </c>
      <c r="O373" s="81">
        <f t="shared" si="66"/>
        <v>1559.8000000000002</v>
      </c>
      <c r="P373" s="81">
        <v>0</v>
      </c>
      <c r="Q373" s="81">
        <f t="shared" si="63"/>
        <v>4664</v>
      </c>
      <c r="R373" s="81">
        <f t="shared" si="58"/>
        <v>1325.1999999999998</v>
      </c>
      <c r="S373" s="81">
        <f t="shared" si="59"/>
        <v>3363.8</v>
      </c>
      <c r="T373" s="81">
        <f t="shared" si="60"/>
        <v>20674.8</v>
      </c>
      <c r="U373" s="78"/>
      <c r="V373" s="78"/>
    </row>
    <row r="374" spans="1:22" s="83" customFormat="1" ht="18.75" customHeight="1" x14ac:dyDescent="0.3">
      <c r="A374" s="78">
        <v>363</v>
      </c>
      <c r="B374" s="79" t="s">
        <v>772</v>
      </c>
      <c r="C374" s="79" t="s">
        <v>773</v>
      </c>
      <c r="D374" s="79" t="s">
        <v>759</v>
      </c>
      <c r="E374" s="79" t="s">
        <v>289</v>
      </c>
      <c r="F374" s="80" t="s">
        <v>904</v>
      </c>
      <c r="G374" s="85" t="s">
        <v>700</v>
      </c>
      <c r="H374" s="81">
        <v>20000</v>
      </c>
      <c r="I374" s="81">
        <v>0</v>
      </c>
      <c r="J374" s="81">
        <v>25</v>
      </c>
      <c r="K374" s="81">
        <f t="shared" si="61"/>
        <v>574</v>
      </c>
      <c r="L374" s="81">
        <f t="shared" si="62"/>
        <v>1419.9999999999998</v>
      </c>
      <c r="M374" s="82">
        <f t="shared" si="64"/>
        <v>220.00000000000003</v>
      </c>
      <c r="N374" s="81">
        <f t="shared" si="65"/>
        <v>608</v>
      </c>
      <c r="O374" s="81">
        <f t="shared" si="66"/>
        <v>1418</v>
      </c>
      <c r="P374" s="81">
        <v>0</v>
      </c>
      <c r="Q374" s="81">
        <f t="shared" si="63"/>
        <v>4240</v>
      </c>
      <c r="R374" s="81">
        <f t="shared" si="58"/>
        <v>1207</v>
      </c>
      <c r="S374" s="81">
        <f t="shared" si="59"/>
        <v>3058</v>
      </c>
      <c r="T374" s="81">
        <f t="shared" si="60"/>
        <v>18793</v>
      </c>
      <c r="U374" s="78"/>
      <c r="V374" s="78"/>
    </row>
    <row r="375" spans="1:22" s="83" customFormat="1" ht="18.75" customHeight="1" x14ac:dyDescent="0.3">
      <c r="A375" s="78">
        <v>364</v>
      </c>
      <c r="B375" s="79" t="s">
        <v>802</v>
      </c>
      <c r="C375" s="79" t="s">
        <v>803</v>
      </c>
      <c r="D375" s="79" t="s">
        <v>429</v>
      </c>
      <c r="E375" s="79" t="s">
        <v>389</v>
      </c>
      <c r="F375" s="80" t="s">
        <v>904</v>
      </c>
      <c r="G375" s="85" t="s">
        <v>700</v>
      </c>
      <c r="H375" s="81">
        <v>20000</v>
      </c>
      <c r="I375" s="81">
        <v>0</v>
      </c>
      <c r="J375" s="81">
        <v>25</v>
      </c>
      <c r="K375" s="81">
        <f t="shared" si="61"/>
        <v>574</v>
      </c>
      <c r="L375" s="81">
        <f t="shared" si="62"/>
        <v>1419.9999999999998</v>
      </c>
      <c r="M375" s="82">
        <f t="shared" si="64"/>
        <v>220.00000000000003</v>
      </c>
      <c r="N375" s="81">
        <f t="shared" si="65"/>
        <v>608</v>
      </c>
      <c r="O375" s="81">
        <f t="shared" si="66"/>
        <v>1418</v>
      </c>
      <c r="P375" s="81">
        <v>0</v>
      </c>
      <c r="Q375" s="81">
        <f t="shared" si="63"/>
        <v>4240</v>
      </c>
      <c r="R375" s="81">
        <f t="shared" si="58"/>
        <v>1207</v>
      </c>
      <c r="S375" s="81">
        <f t="shared" si="59"/>
        <v>3058</v>
      </c>
      <c r="T375" s="81">
        <f t="shared" si="60"/>
        <v>18793</v>
      </c>
      <c r="U375" s="78"/>
      <c r="V375" s="78"/>
    </row>
    <row r="376" spans="1:22" s="83" customFormat="1" ht="18.75" customHeight="1" x14ac:dyDescent="0.3">
      <c r="A376" s="78">
        <v>365</v>
      </c>
      <c r="B376" s="79" t="s">
        <v>845</v>
      </c>
      <c r="C376" s="79" t="s">
        <v>846</v>
      </c>
      <c r="D376" s="79" t="s">
        <v>117</v>
      </c>
      <c r="E376" s="79" t="s">
        <v>243</v>
      </c>
      <c r="F376" s="80" t="s">
        <v>904</v>
      </c>
      <c r="G376" s="85" t="s">
        <v>700</v>
      </c>
      <c r="H376" s="81">
        <v>20000</v>
      </c>
      <c r="I376" s="81">
        <v>0</v>
      </c>
      <c r="J376" s="81">
        <v>25</v>
      </c>
      <c r="K376" s="81">
        <f t="shared" si="61"/>
        <v>574</v>
      </c>
      <c r="L376" s="81">
        <f t="shared" si="62"/>
        <v>1419.9999999999998</v>
      </c>
      <c r="M376" s="82">
        <f t="shared" si="64"/>
        <v>220.00000000000003</v>
      </c>
      <c r="N376" s="81">
        <f t="shared" si="65"/>
        <v>608</v>
      </c>
      <c r="O376" s="81">
        <f t="shared" si="66"/>
        <v>1418</v>
      </c>
      <c r="P376" s="81">
        <v>0</v>
      </c>
      <c r="Q376" s="81">
        <f t="shared" si="63"/>
        <v>4240</v>
      </c>
      <c r="R376" s="81">
        <f t="shared" si="58"/>
        <v>1207</v>
      </c>
      <c r="S376" s="81">
        <f t="shared" si="59"/>
        <v>3058</v>
      </c>
      <c r="T376" s="81">
        <f t="shared" si="60"/>
        <v>18793</v>
      </c>
      <c r="U376" s="78"/>
      <c r="V376" s="78"/>
    </row>
    <row r="377" spans="1:22" s="83" customFormat="1" ht="18.75" customHeight="1" x14ac:dyDescent="0.3">
      <c r="A377" s="78">
        <v>366</v>
      </c>
      <c r="B377" s="79" t="s">
        <v>839</v>
      </c>
      <c r="C377" s="79" t="s">
        <v>840</v>
      </c>
      <c r="D377" s="79" t="s">
        <v>429</v>
      </c>
      <c r="E377" s="79" t="s">
        <v>389</v>
      </c>
      <c r="F377" s="80" t="s">
        <v>904</v>
      </c>
      <c r="G377" s="85" t="s">
        <v>700</v>
      </c>
      <c r="H377" s="81">
        <v>20000</v>
      </c>
      <c r="I377" s="81">
        <v>0</v>
      </c>
      <c r="J377" s="81">
        <v>25</v>
      </c>
      <c r="K377" s="81">
        <f t="shared" si="61"/>
        <v>574</v>
      </c>
      <c r="L377" s="81">
        <f t="shared" si="62"/>
        <v>1419.9999999999998</v>
      </c>
      <c r="M377" s="82">
        <f t="shared" si="64"/>
        <v>220.00000000000003</v>
      </c>
      <c r="N377" s="81">
        <f t="shared" si="65"/>
        <v>608</v>
      </c>
      <c r="O377" s="81">
        <f t="shared" si="66"/>
        <v>1418</v>
      </c>
      <c r="P377" s="81">
        <v>0</v>
      </c>
      <c r="Q377" s="81">
        <f t="shared" si="63"/>
        <v>4240</v>
      </c>
      <c r="R377" s="81">
        <f t="shared" si="58"/>
        <v>1207</v>
      </c>
      <c r="S377" s="81">
        <f t="shared" si="59"/>
        <v>3058</v>
      </c>
      <c r="T377" s="81">
        <f t="shared" si="60"/>
        <v>18793</v>
      </c>
      <c r="U377" s="78"/>
      <c r="V377" s="78"/>
    </row>
    <row r="378" spans="1:22" s="83" customFormat="1" ht="18.75" customHeight="1" x14ac:dyDescent="0.3">
      <c r="A378" s="78">
        <v>367</v>
      </c>
      <c r="B378" s="79" t="s">
        <v>1001</v>
      </c>
      <c r="C378" s="79" t="s">
        <v>1002</v>
      </c>
      <c r="D378" s="79" t="s">
        <v>759</v>
      </c>
      <c r="E378" s="79" t="s">
        <v>264</v>
      </c>
      <c r="F378" s="80" t="s">
        <v>904</v>
      </c>
      <c r="G378" s="85" t="s">
        <v>700</v>
      </c>
      <c r="H378" s="81">
        <v>20000</v>
      </c>
      <c r="I378" s="81">
        <v>0</v>
      </c>
      <c r="J378" s="81">
        <v>25</v>
      </c>
      <c r="K378" s="81">
        <f t="shared" si="61"/>
        <v>574</v>
      </c>
      <c r="L378" s="81">
        <f t="shared" si="62"/>
        <v>1419.9999999999998</v>
      </c>
      <c r="M378" s="82">
        <f t="shared" si="64"/>
        <v>220.00000000000003</v>
      </c>
      <c r="N378" s="81">
        <f t="shared" si="65"/>
        <v>608</v>
      </c>
      <c r="O378" s="81">
        <f t="shared" si="66"/>
        <v>1418</v>
      </c>
      <c r="P378" s="81">
        <v>0</v>
      </c>
      <c r="Q378" s="81">
        <f t="shared" si="63"/>
        <v>4240</v>
      </c>
      <c r="R378" s="81">
        <f t="shared" si="58"/>
        <v>1207</v>
      </c>
      <c r="S378" s="81">
        <f t="shared" si="59"/>
        <v>3058</v>
      </c>
      <c r="T378" s="81">
        <f t="shared" si="60"/>
        <v>18793</v>
      </c>
      <c r="U378" s="78"/>
      <c r="V378" s="78"/>
    </row>
    <row r="379" spans="1:22" s="83" customFormat="1" ht="18.75" customHeight="1" x14ac:dyDescent="0.3">
      <c r="A379" s="78">
        <v>368</v>
      </c>
      <c r="B379" s="79" t="s">
        <v>982</v>
      </c>
      <c r="C379" s="79" t="s">
        <v>983</v>
      </c>
      <c r="D379" s="79" t="s">
        <v>759</v>
      </c>
      <c r="E379" s="79" t="s">
        <v>702</v>
      </c>
      <c r="F379" s="80" t="s">
        <v>905</v>
      </c>
      <c r="G379" s="85" t="s">
        <v>700</v>
      </c>
      <c r="H379" s="81">
        <v>20000</v>
      </c>
      <c r="I379" s="81">
        <v>0</v>
      </c>
      <c r="J379" s="81">
        <v>25</v>
      </c>
      <c r="K379" s="81">
        <f t="shared" si="61"/>
        <v>574</v>
      </c>
      <c r="L379" s="81">
        <f t="shared" si="62"/>
        <v>1419.9999999999998</v>
      </c>
      <c r="M379" s="82">
        <f t="shared" si="64"/>
        <v>220.00000000000003</v>
      </c>
      <c r="N379" s="81">
        <f t="shared" si="65"/>
        <v>608</v>
      </c>
      <c r="O379" s="81">
        <f t="shared" si="66"/>
        <v>1418</v>
      </c>
      <c r="P379" s="81">
        <v>0</v>
      </c>
      <c r="Q379" s="81">
        <f t="shared" si="63"/>
        <v>4240</v>
      </c>
      <c r="R379" s="81">
        <f t="shared" si="58"/>
        <v>1207</v>
      </c>
      <c r="S379" s="81">
        <f t="shared" si="59"/>
        <v>3058</v>
      </c>
      <c r="T379" s="81">
        <f t="shared" si="60"/>
        <v>18793</v>
      </c>
      <c r="U379" s="78"/>
      <c r="V379" s="78"/>
    </row>
    <row r="380" spans="1:22" s="83" customFormat="1" ht="18.75" customHeight="1" x14ac:dyDescent="0.3">
      <c r="A380" s="78">
        <v>369</v>
      </c>
      <c r="B380" s="79" t="s">
        <v>305</v>
      </c>
      <c r="C380" s="79" t="s">
        <v>306</v>
      </c>
      <c r="D380" s="79" t="s">
        <v>117</v>
      </c>
      <c r="E380" s="79" t="s">
        <v>102</v>
      </c>
      <c r="F380" s="80" t="s">
        <v>904</v>
      </c>
      <c r="G380" s="85" t="s">
        <v>700</v>
      </c>
      <c r="H380" s="81">
        <v>20000</v>
      </c>
      <c r="I380" s="81">
        <v>0</v>
      </c>
      <c r="J380" s="81">
        <v>25</v>
      </c>
      <c r="K380" s="81">
        <f t="shared" si="61"/>
        <v>574</v>
      </c>
      <c r="L380" s="81">
        <f t="shared" si="62"/>
        <v>1419.9999999999998</v>
      </c>
      <c r="M380" s="82">
        <f t="shared" si="64"/>
        <v>220.00000000000003</v>
      </c>
      <c r="N380" s="81">
        <f t="shared" si="65"/>
        <v>608</v>
      </c>
      <c r="O380" s="81">
        <f t="shared" si="66"/>
        <v>1418</v>
      </c>
      <c r="P380" s="81">
        <v>0</v>
      </c>
      <c r="Q380" s="81">
        <f t="shared" si="63"/>
        <v>4240</v>
      </c>
      <c r="R380" s="81">
        <f t="shared" si="58"/>
        <v>1207</v>
      </c>
      <c r="S380" s="81">
        <f t="shared" si="59"/>
        <v>3058</v>
      </c>
      <c r="T380" s="81">
        <f t="shared" si="60"/>
        <v>18793</v>
      </c>
      <c r="U380" s="78"/>
      <c r="V380" s="78"/>
    </row>
    <row r="381" spans="1:22" s="83" customFormat="1" ht="18.75" customHeight="1" x14ac:dyDescent="0.3">
      <c r="A381" s="78">
        <v>370</v>
      </c>
      <c r="B381" s="79" t="s">
        <v>882</v>
      </c>
      <c r="C381" s="79" t="s">
        <v>883</v>
      </c>
      <c r="D381" s="79" t="s">
        <v>40</v>
      </c>
      <c r="E381" s="79" t="s">
        <v>102</v>
      </c>
      <c r="F381" s="80" t="s">
        <v>904</v>
      </c>
      <c r="G381" s="85" t="s">
        <v>700</v>
      </c>
      <c r="H381" s="81">
        <v>20000</v>
      </c>
      <c r="I381" s="81">
        <v>0</v>
      </c>
      <c r="J381" s="81">
        <v>25</v>
      </c>
      <c r="K381" s="81">
        <f t="shared" si="61"/>
        <v>574</v>
      </c>
      <c r="L381" s="81">
        <f t="shared" si="62"/>
        <v>1419.9999999999998</v>
      </c>
      <c r="M381" s="82">
        <f t="shared" si="64"/>
        <v>220.00000000000003</v>
      </c>
      <c r="N381" s="81">
        <f t="shared" si="65"/>
        <v>608</v>
      </c>
      <c r="O381" s="81">
        <f t="shared" si="66"/>
        <v>1418</v>
      </c>
      <c r="P381" s="81">
        <v>0</v>
      </c>
      <c r="Q381" s="81">
        <f t="shared" si="63"/>
        <v>4240</v>
      </c>
      <c r="R381" s="81">
        <f t="shared" si="58"/>
        <v>1207</v>
      </c>
      <c r="S381" s="81">
        <f t="shared" si="59"/>
        <v>3058</v>
      </c>
      <c r="T381" s="81">
        <f t="shared" si="60"/>
        <v>18793</v>
      </c>
      <c r="U381" s="78"/>
      <c r="V381" s="78"/>
    </row>
    <row r="382" spans="1:22" s="83" customFormat="1" ht="18.75" customHeight="1" x14ac:dyDescent="0.3">
      <c r="A382" s="78">
        <v>371</v>
      </c>
      <c r="B382" s="79" t="s">
        <v>300</v>
      </c>
      <c r="C382" s="79" t="s">
        <v>659</v>
      </c>
      <c r="D382" s="79" t="s">
        <v>117</v>
      </c>
      <c r="E382" s="79" t="s">
        <v>950</v>
      </c>
      <c r="F382" s="80" t="s">
        <v>905</v>
      </c>
      <c r="G382" s="85" t="s">
        <v>700</v>
      </c>
      <c r="H382" s="81">
        <v>20000</v>
      </c>
      <c r="I382" s="81">
        <v>0</v>
      </c>
      <c r="J382" s="81">
        <v>25</v>
      </c>
      <c r="K382" s="81">
        <f t="shared" si="61"/>
        <v>574</v>
      </c>
      <c r="L382" s="81">
        <f t="shared" si="62"/>
        <v>1419.9999999999998</v>
      </c>
      <c r="M382" s="82">
        <f t="shared" si="64"/>
        <v>220.00000000000003</v>
      </c>
      <c r="N382" s="81">
        <f t="shared" si="65"/>
        <v>608</v>
      </c>
      <c r="O382" s="81">
        <f t="shared" si="66"/>
        <v>1418</v>
      </c>
      <c r="P382" s="81">
        <v>1350.12</v>
      </c>
      <c r="Q382" s="81">
        <f t="shared" si="63"/>
        <v>5590.12</v>
      </c>
      <c r="R382" s="81">
        <f t="shared" si="58"/>
        <v>2557.12</v>
      </c>
      <c r="S382" s="81">
        <f t="shared" si="59"/>
        <v>3058</v>
      </c>
      <c r="T382" s="81">
        <f t="shared" si="60"/>
        <v>17442.88</v>
      </c>
      <c r="U382" s="78"/>
      <c r="V382" s="78"/>
    </row>
    <row r="383" spans="1:22" s="83" customFormat="1" ht="18.75" customHeight="1" x14ac:dyDescent="0.3">
      <c r="A383" s="78">
        <v>372</v>
      </c>
      <c r="B383" s="79" t="s">
        <v>810</v>
      </c>
      <c r="C383" s="79" t="s">
        <v>811</v>
      </c>
      <c r="D383" s="79" t="s">
        <v>429</v>
      </c>
      <c r="E383" s="79" t="s">
        <v>389</v>
      </c>
      <c r="F383" s="80" t="s">
        <v>904</v>
      </c>
      <c r="G383" s="85" t="s">
        <v>700</v>
      </c>
      <c r="H383" s="81">
        <v>19000</v>
      </c>
      <c r="I383" s="81">
        <v>0</v>
      </c>
      <c r="J383" s="81">
        <v>25</v>
      </c>
      <c r="K383" s="81">
        <f t="shared" si="61"/>
        <v>545.29999999999995</v>
      </c>
      <c r="L383" s="81">
        <f t="shared" si="62"/>
        <v>1348.9999999999998</v>
      </c>
      <c r="M383" s="82">
        <f t="shared" si="64"/>
        <v>209.00000000000003</v>
      </c>
      <c r="N383" s="81">
        <f t="shared" si="65"/>
        <v>577.6</v>
      </c>
      <c r="O383" s="81">
        <f t="shared" si="66"/>
        <v>1347.1000000000001</v>
      </c>
      <c r="P383" s="81">
        <v>0</v>
      </c>
      <c r="Q383" s="81">
        <f t="shared" si="63"/>
        <v>4028</v>
      </c>
      <c r="R383" s="81">
        <f t="shared" si="58"/>
        <v>1147.9000000000001</v>
      </c>
      <c r="S383" s="81">
        <f t="shared" si="59"/>
        <v>2905.1</v>
      </c>
      <c r="T383" s="81">
        <f t="shared" si="60"/>
        <v>17852.099999999999</v>
      </c>
      <c r="U383" s="78"/>
      <c r="V383" s="78"/>
    </row>
    <row r="384" spans="1:22" s="83" customFormat="1" ht="18.75" customHeight="1" x14ac:dyDescent="0.3">
      <c r="A384" s="78">
        <v>373</v>
      </c>
      <c r="B384" s="79" t="s">
        <v>597</v>
      </c>
      <c r="C384" s="79" t="s">
        <v>598</v>
      </c>
      <c r="D384" s="79" t="s">
        <v>75</v>
      </c>
      <c r="E384" s="79" t="s">
        <v>264</v>
      </c>
      <c r="F384" s="80" t="s">
        <v>904</v>
      </c>
      <c r="G384" s="85" t="s">
        <v>700</v>
      </c>
      <c r="H384" s="81">
        <v>18216</v>
      </c>
      <c r="I384" s="81">
        <v>0</v>
      </c>
      <c r="J384" s="81">
        <v>25</v>
      </c>
      <c r="K384" s="81">
        <f t="shared" si="61"/>
        <v>522.79920000000004</v>
      </c>
      <c r="L384" s="81">
        <f t="shared" si="62"/>
        <v>1293.3359999999998</v>
      </c>
      <c r="M384" s="82">
        <f t="shared" si="64"/>
        <v>200.37600000000003</v>
      </c>
      <c r="N384" s="81">
        <f t="shared" si="65"/>
        <v>553.76639999999998</v>
      </c>
      <c r="O384" s="81">
        <f t="shared" si="66"/>
        <v>1291.5144</v>
      </c>
      <c r="P384" s="81">
        <v>0</v>
      </c>
      <c r="Q384" s="81">
        <f t="shared" si="63"/>
        <v>3861.7919999999995</v>
      </c>
      <c r="R384" s="81">
        <f t="shared" si="58"/>
        <v>1101.5655999999999</v>
      </c>
      <c r="S384" s="81">
        <f t="shared" si="59"/>
        <v>2785.2263999999996</v>
      </c>
      <c r="T384" s="81">
        <f t="shared" si="60"/>
        <v>17114.434399999998</v>
      </c>
      <c r="U384" s="78"/>
      <c r="V384" s="78"/>
    </row>
    <row r="385" spans="1:22" s="83" customFormat="1" ht="18.75" customHeight="1" x14ac:dyDescent="0.3">
      <c r="A385" s="78">
        <v>374</v>
      </c>
      <c r="B385" s="79" t="s">
        <v>760</v>
      </c>
      <c r="C385" s="79" t="s">
        <v>62</v>
      </c>
      <c r="D385" s="79" t="s">
        <v>75</v>
      </c>
      <c r="E385" s="79" t="s">
        <v>702</v>
      </c>
      <c r="F385" s="80" t="s">
        <v>905</v>
      </c>
      <c r="G385" s="85" t="s">
        <v>700</v>
      </c>
      <c r="H385" s="81">
        <v>18000</v>
      </c>
      <c r="I385" s="81">
        <v>0</v>
      </c>
      <c r="J385" s="81">
        <v>25</v>
      </c>
      <c r="K385" s="81">
        <f t="shared" si="61"/>
        <v>516.6</v>
      </c>
      <c r="L385" s="81">
        <f t="shared" si="62"/>
        <v>1277.9999999999998</v>
      </c>
      <c r="M385" s="82">
        <f t="shared" si="64"/>
        <v>198.00000000000003</v>
      </c>
      <c r="N385" s="81">
        <f t="shared" si="65"/>
        <v>547.20000000000005</v>
      </c>
      <c r="O385" s="81">
        <f t="shared" si="66"/>
        <v>1276.2</v>
      </c>
      <c r="P385" s="81">
        <v>0</v>
      </c>
      <c r="Q385" s="81">
        <f t="shared" si="63"/>
        <v>3816</v>
      </c>
      <c r="R385" s="81">
        <f t="shared" si="58"/>
        <v>1088.8000000000002</v>
      </c>
      <c r="S385" s="81">
        <f t="shared" si="59"/>
        <v>2752.2</v>
      </c>
      <c r="T385" s="81">
        <f t="shared" si="60"/>
        <v>16911.2</v>
      </c>
      <c r="U385" s="78"/>
      <c r="V385" s="78"/>
    </row>
    <row r="386" spans="1:22" s="83" customFormat="1" ht="18.75" customHeight="1" x14ac:dyDescent="0.3">
      <c r="A386" s="78">
        <v>375</v>
      </c>
      <c r="B386" s="79" t="s">
        <v>632</v>
      </c>
      <c r="C386" s="79" t="s">
        <v>633</v>
      </c>
      <c r="D386" s="79" t="s">
        <v>29</v>
      </c>
      <c r="E386" s="79" t="s">
        <v>289</v>
      </c>
      <c r="F386" s="80" t="s">
        <v>904</v>
      </c>
      <c r="G386" s="85" t="s">
        <v>700</v>
      </c>
      <c r="H386" s="81">
        <v>18000</v>
      </c>
      <c r="I386" s="81">
        <v>0</v>
      </c>
      <c r="J386" s="81">
        <v>25</v>
      </c>
      <c r="K386" s="81">
        <f t="shared" si="61"/>
        <v>516.6</v>
      </c>
      <c r="L386" s="81">
        <f t="shared" si="62"/>
        <v>1277.9999999999998</v>
      </c>
      <c r="M386" s="82">
        <f t="shared" si="64"/>
        <v>198.00000000000003</v>
      </c>
      <c r="N386" s="81">
        <f t="shared" si="65"/>
        <v>547.20000000000005</v>
      </c>
      <c r="O386" s="81">
        <f t="shared" si="66"/>
        <v>1276.2</v>
      </c>
      <c r="P386" s="81">
        <v>0</v>
      </c>
      <c r="Q386" s="81">
        <f t="shared" si="63"/>
        <v>3816</v>
      </c>
      <c r="R386" s="81">
        <f t="shared" si="58"/>
        <v>1088.8000000000002</v>
      </c>
      <c r="S386" s="81">
        <f t="shared" si="59"/>
        <v>2752.2</v>
      </c>
      <c r="T386" s="81">
        <f t="shared" si="60"/>
        <v>16911.2</v>
      </c>
      <c r="U386" s="78"/>
      <c r="V386" s="78"/>
    </row>
    <row r="387" spans="1:22" s="83" customFormat="1" ht="18.75" customHeight="1" x14ac:dyDescent="0.3">
      <c r="A387" s="78">
        <v>376</v>
      </c>
      <c r="B387" s="79" t="s">
        <v>184</v>
      </c>
      <c r="C387" s="79" t="s">
        <v>185</v>
      </c>
      <c r="D387" s="79" t="s">
        <v>75</v>
      </c>
      <c r="E387" s="79" t="s">
        <v>186</v>
      </c>
      <c r="F387" s="80" t="s">
        <v>904</v>
      </c>
      <c r="G387" s="85" t="s">
        <v>700</v>
      </c>
      <c r="H387" s="81">
        <v>17532.900000000001</v>
      </c>
      <c r="I387" s="81">
        <v>0</v>
      </c>
      <c r="J387" s="81">
        <v>25</v>
      </c>
      <c r="K387" s="81">
        <f t="shared" si="61"/>
        <v>503.19423000000006</v>
      </c>
      <c r="L387" s="81">
        <f t="shared" si="62"/>
        <v>1244.8359</v>
      </c>
      <c r="M387" s="82">
        <f t="shared" si="64"/>
        <v>192.86190000000005</v>
      </c>
      <c r="N387" s="81">
        <f t="shared" si="65"/>
        <v>533.00016000000005</v>
      </c>
      <c r="O387" s="81">
        <f t="shared" si="66"/>
        <v>1243.0826100000002</v>
      </c>
      <c r="P387" s="81">
        <v>0</v>
      </c>
      <c r="Q387" s="81">
        <f t="shared" si="63"/>
        <v>3716.9748000000009</v>
      </c>
      <c r="R387" s="81">
        <f t="shared" si="58"/>
        <v>1061.1943900000001</v>
      </c>
      <c r="S387" s="81">
        <f t="shared" si="59"/>
        <v>2680.7804100000003</v>
      </c>
      <c r="T387" s="81">
        <f t="shared" si="60"/>
        <v>16471.705610000001</v>
      </c>
      <c r="U387" s="78"/>
      <c r="V387" s="78"/>
    </row>
    <row r="388" spans="1:22" s="83" customFormat="1" ht="18.75" customHeight="1" x14ac:dyDescent="0.3">
      <c r="A388" s="78">
        <v>377</v>
      </c>
      <c r="B388" s="79" t="s">
        <v>73</v>
      </c>
      <c r="C388" s="79" t="s">
        <v>74</v>
      </c>
      <c r="D388" s="79" t="s">
        <v>75</v>
      </c>
      <c r="E388" s="79" t="s">
        <v>76</v>
      </c>
      <c r="F388" s="80" t="s">
        <v>904</v>
      </c>
      <c r="G388" s="85" t="s">
        <v>700</v>
      </c>
      <c r="H388" s="81">
        <v>16802.36</v>
      </c>
      <c r="I388" s="81">
        <v>0</v>
      </c>
      <c r="J388" s="81">
        <v>25</v>
      </c>
      <c r="K388" s="81">
        <f t="shared" si="61"/>
        <v>482.227732</v>
      </c>
      <c r="L388" s="81">
        <f t="shared" si="62"/>
        <v>1192.96756</v>
      </c>
      <c r="M388" s="82">
        <f t="shared" si="64"/>
        <v>184.82596000000004</v>
      </c>
      <c r="N388" s="81">
        <f t="shared" si="65"/>
        <v>510.79174399999999</v>
      </c>
      <c r="O388" s="81">
        <f t="shared" si="66"/>
        <v>1191.2873240000001</v>
      </c>
      <c r="P388" s="81">
        <v>0</v>
      </c>
      <c r="Q388" s="81">
        <f t="shared" si="63"/>
        <v>3562.1003200000005</v>
      </c>
      <c r="R388" s="81">
        <f t="shared" si="58"/>
        <v>1018.0194759999999</v>
      </c>
      <c r="S388" s="81">
        <f t="shared" si="59"/>
        <v>2569.0808440000001</v>
      </c>
      <c r="T388" s="81">
        <f t="shared" si="60"/>
        <v>15784.340524000001</v>
      </c>
      <c r="U388" s="78"/>
      <c r="V388" s="78"/>
    </row>
    <row r="389" spans="1:22" s="83" customFormat="1" ht="18.75" customHeight="1" x14ac:dyDescent="0.3">
      <c r="A389" s="78">
        <v>378</v>
      </c>
      <c r="B389" s="79" t="s">
        <v>135</v>
      </c>
      <c r="C389" s="79" t="s">
        <v>136</v>
      </c>
      <c r="D389" s="79" t="s">
        <v>75</v>
      </c>
      <c r="E389" s="79" t="s">
        <v>76</v>
      </c>
      <c r="F389" s="80" t="s">
        <v>904</v>
      </c>
      <c r="G389" s="85" t="s">
        <v>700</v>
      </c>
      <c r="H389" s="81">
        <v>16667.939999999999</v>
      </c>
      <c r="I389" s="81">
        <v>0</v>
      </c>
      <c r="J389" s="81">
        <v>25</v>
      </c>
      <c r="K389" s="81">
        <f t="shared" si="61"/>
        <v>478.36987799999997</v>
      </c>
      <c r="L389" s="81">
        <f t="shared" si="62"/>
        <v>1183.4237399999997</v>
      </c>
      <c r="M389" s="82">
        <f t="shared" si="64"/>
        <v>183.34734</v>
      </c>
      <c r="N389" s="81">
        <f t="shared" si="65"/>
        <v>506.70537599999994</v>
      </c>
      <c r="O389" s="81">
        <f t="shared" si="66"/>
        <v>1181.756946</v>
      </c>
      <c r="P389" s="81">
        <v>0</v>
      </c>
      <c r="Q389" s="81">
        <f t="shared" si="63"/>
        <v>3533.6032799999998</v>
      </c>
      <c r="R389" s="81">
        <f t="shared" si="58"/>
        <v>1010.0752539999999</v>
      </c>
      <c r="S389" s="81">
        <f t="shared" si="59"/>
        <v>2548.528026</v>
      </c>
      <c r="T389" s="81">
        <f t="shared" si="60"/>
        <v>15657.864745999999</v>
      </c>
      <c r="U389" s="78"/>
      <c r="V389" s="78"/>
    </row>
    <row r="390" spans="1:22" s="83" customFormat="1" ht="18.75" customHeight="1" x14ac:dyDescent="0.3">
      <c r="A390" s="78">
        <v>379</v>
      </c>
      <c r="B390" s="79" t="s">
        <v>156</v>
      </c>
      <c r="C390" s="79" t="s">
        <v>157</v>
      </c>
      <c r="D390" s="79" t="s">
        <v>75</v>
      </c>
      <c r="E390" s="79" t="s">
        <v>702</v>
      </c>
      <c r="F390" s="80" t="s">
        <v>905</v>
      </c>
      <c r="G390" s="85" t="s">
        <v>700</v>
      </c>
      <c r="H390" s="81">
        <v>16627.8</v>
      </c>
      <c r="I390" s="81">
        <v>0</v>
      </c>
      <c r="J390" s="81">
        <v>25</v>
      </c>
      <c r="K390" s="81">
        <f t="shared" si="61"/>
        <v>477.21785999999997</v>
      </c>
      <c r="L390" s="81">
        <f t="shared" si="62"/>
        <v>1180.5737999999999</v>
      </c>
      <c r="M390" s="82">
        <f t="shared" si="64"/>
        <v>182.9058</v>
      </c>
      <c r="N390" s="81">
        <f t="shared" si="65"/>
        <v>505.48511999999999</v>
      </c>
      <c r="O390" s="81">
        <f t="shared" si="66"/>
        <v>1178.91102</v>
      </c>
      <c r="P390" s="81">
        <v>0</v>
      </c>
      <c r="Q390" s="81">
        <f t="shared" si="63"/>
        <v>3525.0935999999997</v>
      </c>
      <c r="R390" s="81">
        <f t="shared" si="58"/>
        <v>1007.70298</v>
      </c>
      <c r="S390" s="81">
        <f t="shared" si="59"/>
        <v>2542.3906200000001</v>
      </c>
      <c r="T390" s="81">
        <f t="shared" si="60"/>
        <v>15620.097019999999</v>
      </c>
      <c r="U390" s="78"/>
      <c r="V390" s="78"/>
    </row>
    <row r="391" spans="1:22" s="83" customFormat="1" ht="18.75" customHeight="1" x14ac:dyDescent="0.3">
      <c r="A391" s="78">
        <v>380</v>
      </c>
      <c r="B391" s="79" t="s">
        <v>206</v>
      </c>
      <c r="C391" s="79" t="s">
        <v>207</v>
      </c>
      <c r="D391" s="79" t="s">
        <v>75</v>
      </c>
      <c r="E391" s="79" t="s">
        <v>702</v>
      </c>
      <c r="F391" s="80" t="s">
        <v>905</v>
      </c>
      <c r="G391" s="85" t="s">
        <v>700</v>
      </c>
      <c r="H391" s="81">
        <v>16627.8</v>
      </c>
      <c r="I391" s="81">
        <v>0</v>
      </c>
      <c r="J391" s="81">
        <v>25</v>
      </c>
      <c r="K391" s="81">
        <f t="shared" si="61"/>
        <v>477.21785999999997</v>
      </c>
      <c r="L391" s="81">
        <f t="shared" si="62"/>
        <v>1180.5737999999999</v>
      </c>
      <c r="M391" s="82">
        <f t="shared" si="64"/>
        <v>182.9058</v>
      </c>
      <c r="N391" s="81">
        <f t="shared" si="65"/>
        <v>505.48511999999999</v>
      </c>
      <c r="O391" s="81">
        <f t="shared" si="66"/>
        <v>1178.91102</v>
      </c>
      <c r="P391" s="81">
        <v>0</v>
      </c>
      <c r="Q391" s="81">
        <f t="shared" si="63"/>
        <v>3525.0935999999997</v>
      </c>
      <c r="R391" s="81">
        <f t="shared" si="58"/>
        <v>1007.70298</v>
      </c>
      <c r="S391" s="81">
        <f t="shared" si="59"/>
        <v>2542.3906200000001</v>
      </c>
      <c r="T391" s="81">
        <f t="shared" si="60"/>
        <v>15620.097019999999</v>
      </c>
      <c r="U391" s="78"/>
      <c r="V391" s="78"/>
    </row>
    <row r="392" spans="1:22" s="83" customFormat="1" ht="18.75" customHeight="1" x14ac:dyDescent="0.3">
      <c r="A392" s="78">
        <v>381</v>
      </c>
      <c r="B392" s="79" t="s">
        <v>177</v>
      </c>
      <c r="C392" s="79" t="s">
        <v>178</v>
      </c>
      <c r="D392" s="79" t="s">
        <v>75</v>
      </c>
      <c r="E392" s="79" t="s">
        <v>702</v>
      </c>
      <c r="F392" s="80" t="s">
        <v>905</v>
      </c>
      <c r="G392" s="85" t="s">
        <v>700</v>
      </c>
      <c r="H392" s="81">
        <v>16627.8</v>
      </c>
      <c r="I392" s="81">
        <v>0</v>
      </c>
      <c r="J392" s="81">
        <v>25</v>
      </c>
      <c r="K392" s="81">
        <f t="shared" si="61"/>
        <v>477.21785999999997</v>
      </c>
      <c r="L392" s="81">
        <f t="shared" si="62"/>
        <v>1180.5737999999999</v>
      </c>
      <c r="M392" s="82">
        <f t="shared" si="64"/>
        <v>182.9058</v>
      </c>
      <c r="N392" s="81">
        <f t="shared" si="65"/>
        <v>505.48511999999999</v>
      </c>
      <c r="O392" s="81">
        <f t="shared" si="66"/>
        <v>1178.91102</v>
      </c>
      <c r="P392" s="81">
        <v>0</v>
      </c>
      <c r="Q392" s="81">
        <f t="shared" si="63"/>
        <v>3525.0935999999997</v>
      </c>
      <c r="R392" s="81">
        <f t="shared" si="58"/>
        <v>1007.70298</v>
      </c>
      <c r="S392" s="81">
        <f t="shared" si="59"/>
        <v>2542.3906200000001</v>
      </c>
      <c r="T392" s="81">
        <f t="shared" si="60"/>
        <v>15620.097019999999</v>
      </c>
      <c r="U392" s="78"/>
      <c r="V392" s="78"/>
    </row>
    <row r="393" spans="1:22" s="83" customFormat="1" ht="18.75" customHeight="1" x14ac:dyDescent="0.3">
      <c r="A393" s="78">
        <v>382</v>
      </c>
      <c r="B393" s="79" t="s">
        <v>367</v>
      </c>
      <c r="C393" s="79" t="s">
        <v>368</v>
      </c>
      <c r="D393" s="79" t="s">
        <v>75</v>
      </c>
      <c r="E393" s="79" t="s">
        <v>702</v>
      </c>
      <c r="F393" s="80" t="s">
        <v>905</v>
      </c>
      <c r="G393" s="85" t="s">
        <v>700</v>
      </c>
      <c r="H393" s="81">
        <v>16627.8</v>
      </c>
      <c r="I393" s="81">
        <v>0</v>
      </c>
      <c r="J393" s="81">
        <v>25</v>
      </c>
      <c r="K393" s="81">
        <f t="shared" si="61"/>
        <v>477.21785999999997</v>
      </c>
      <c r="L393" s="81">
        <f t="shared" si="62"/>
        <v>1180.5737999999999</v>
      </c>
      <c r="M393" s="82">
        <f t="shared" si="64"/>
        <v>182.9058</v>
      </c>
      <c r="N393" s="81">
        <f t="shared" si="65"/>
        <v>505.48511999999999</v>
      </c>
      <c r="O393" s="81">
        <f t="shared" si="66"/>
        <v>1178.91102</v>
      </c>
      <c r="P393" s="81">
        <v>0</v>
      </c>
      <c r="Q393" s="81">
        <f t="shared" si="63"/>
        <v>3525.0935999999997</v>
      </c>
      <c r="R393" s="81">
        <f t="shared" si="58"/>
        <v>1007.70298</v>
      </c>
      <c r="S393" s="81">
        <f t="shared" si="59"/>
        <v>2542.3906200000001</v>
      </c>
      <c r="T393" s="81">
        <f t="shared" si="60"/>
        <v>15620.097019999999</v>
      </c>
      <c r="U393" s="78"/>
      <c r="V393" s="78"/>
    </row>
    <row r="394" spans="1:22" s="83" customFormat="1" ht="18.75" customHeight="1" x14ac:dyDescent="0.3">
      <c r="A394" s="78">
        <v>383</v>
      </c>
      <c r="B394" s="79" t="s">
        <v>338</v>
      </c>
      <c r="C394" s="79" t="s">
        <v>339</v>
      </c>
      <c r="D394" s="79" t="s">
        <v>75</v>
      </c>
      <c r="E394" s="79" t="s">
        <v>702</v>
      </c>
      <c r="F394" s="80" t="s">
        <v>905</v>
      </c>
      <c r="G394" s="85" t="s">
        <v>700</v>
      </c>
      <c r="H394" s="81">
        <v>16627.8</v>
      </c>
      <c r="I394" s="81">
        <v>0</v>
      </c>
      <c r="J394" s="81">
        <v>25</v>
      </c>
      <c r="K394" s="81">
        <f t="shared" si="61"/>
        <v>477.21785999999997</v>
      </c>
      <c r="L394" s="81">
        <f t="shared" si="62"/>
        <v>1180.5737999999999</v>
      </c>
      <c r="M394" s="82">
        <f t="shared" si="64"/>
        <v>182.9058</v>
      </c>
      <c r="N394" s="81">
        <f t="shared" si="65"/>
        <v>505.48511999999999</v>
      </c>
      <c r="O394" s="81">
        <f t="shared" si="66"/>
        <v>1178.91102</v>
      </c>
      <c r="P394" s="81">
        <v>0</v>
      </c>
      <c r="Q394" s="81">
        <f t="shared" si="63"/>
        <v>3525.0935999999997</v>
      </c>
      <c r="R394" s="81">
        <f t="shared" si="58"/>
        <v>1007.70298</v>
      </c>
      <c r="S394" s="81">
        <f t="shared" si="59"/>
        <v>2542.3906200000001</v>
      </c>
      <c r="T394" s="81">
        <f t="shared" si="60"/>
        <v>15620.097019999999</v>
      </c>
      <c r="U394" s="78"/>
      <c r="V394" s="78"/>
    </row>
    <row r="395" spans="1:22" s="83" customFormat="1" ht="18.75" customHeight="1" x14ac:dyDescent="0.3">
      <c r="A395" s="78">
        <v>384</v>
      </c>
      <c r="B395" s="79" t="s">
        <v>819</v>
      </c>
      <c r="C395" s="79" t="s">
        <v>914</v>
      </c>
      <c r="D395" s="79" t="s">
        <v>75</v>
      </c>
      <c r="E395" s="79" t="s">
        <v>702</v>
      </c>
      <c r="F395" s="80" t="s">
        <v>905</v>
      </c>
      <c r="G395" s="85" t="s">
        <v>700</v>
      </c>
      <c r="H395" s="81">
        <v>16627.8</v>
      </c>
      <c r="I395" s="81">
        <v>0</v>
      </c>
      <c r="J395" s="81">
        <v>25</v>
      </c>
      <c r="K395" s="81">
        <f t="shared" si="61"/>
        <v>477.21785999999997</v>
      </c>
      <c r="L395" s="81">
        <f t="shared" si="62"/>
        <v>1180.5737999999999</v>
      </c>
      <c r="M395" s="82">
        <f t="shared" si="64"/>
        <v>182.9058</v>
      </c>
      <c r="N395" s="81">
        <f t="shared" si="65"/>
        <v>505.48511999999999</v>
      </c>
      <c r="O395" s="81">
        <f t="shared" si="66"/>
        <v>1178.91102</v>
      </c>
      <c r="P395" s="81">
        <v>0</v>
      </c>
      <c r="Q395" s="81">
        <f t="shared" si="63"/>
        <v>3525.0935999999997</v>
      </c>
      <c r="R395" s="81">
        <f t="shared" si="58"/>
        <v>1007.70298</v>
      </c>
      <c r="S395" s="81">
        <f t="shared" si="59"/>
        <v>2542.3906200000001</v>
      </c>
      <c r="T395" s="81">
        <f t="shared" si="60"/>
        <v>15620.097019999999</v>
      </c>
      <c r="U395" s="78"/>
      <c r="V395" s="78"/>
    </row>
    <row r="396" spans="1:22" s="83" customFormat="1" ht="18.75" customHeight="1" x14ac:dyDescent="0.3">
      <c r="A396" s="78">
        <v>385</v>
      </c>
      <c r="B396" s="79" t="s">
        <v>489</v>
      </c>
      <c r="C396" s="79" t="s">
        <v>178</v>
      </c>
      <c r="D396" s="79" t="s">
        <v>75</v>
      </c>
      <c r="E396" s="79" t="s">
        <v>702</v>
      </c>
      <c r="F396" s="80" t="s">
        <v>905</v>
      </c>
      <c r="G396" s="85" t="s">
        <v>700</v>
      </c>
      <c r="H396" s="81">
        <v>16627.8</v>
      </c>
      <c r="I396" s="81">
        <v>0</v>
      </c>
      <c r="J396" s="81">
        <v>25</v>
      </c>
      <c r="K396" s="81">
        <f t="shared" si="61"/>
        <v>477.21785999999997</v>
      </c>
      <c r="L396" s="81">
        <f t="shared" si="62"/>
        <v>1180.5737999999999</v>
      </c>
      <c r="M396" s="82">
        <f t="shared" si="64"/>
        <v>182.9058</v>
      </c>
      <c r="N396" s="81">
        <f t="shared" si="65"/>
        <v>505.48511999999999</v>
      </c>
      <c r="O396" s="81">
        <f t="shared" si="66"/>
        <v>1178.91102</v>
      </c>
      <c r="P396" s="81">
        <v>0</v>
      </c>
      <c r="Q396" s="81">
        <f t="shared" si="63"/>
        <v>3525.0935999999997</v>
      </c>
      <c r="R396" s="81">
        <f t="shared" si="58"/>
        <v>1007.70298</v>
      </c>
      <c r="S396" s="81">
        <f t="shared" si="59"/>
        <v>2542.3906200000001</v>
      </c>
      <c r="T396" s="81">
        <f t="shared" si="60"/>
        <v>15620.097019999999</v>
      </c>
      <c r="U396" s="78"/>
      <c r="V396" s="78"/>
    </row>
    <row r="397" spans="1:22" s="83" customFormat="1" ht="18.75" customHeight="1" x14ac:dyDescent="0.3">
      <c r="A397" s="78">
        <v>386</v>
      </c>
      <c r="B397" s="79" t="s">
        <v>334</v>
      </c>
      <c r="C397" s="79" t="s">
        <v>335</v>
      </c>
      <c r="D397" s="79" t="s">
        <v>75</v>
      </c>
      <c r="E397" s="79" t="s">
        <v>702</v>
      </c>
      <c r="F397" s="80" t="s">
        <v>905</v>
      </c>
      <c r="G397" s="85" t="s">
        <v>700</v>
      </c>
      <c r="H397" s="81">
        <v>16627.8</v>
      </c>
      <c r="I397" s="81">
        <v>0</v>
      </c>
      <c r="J397" s="81">
        <v>25</v>
      </c>
      <c r="K397" s="81">
        <f t="shared" si="61"/>
        <v>477.21785999999997</v>
      </c>
      <c r="L397" s="81">
        <f t="shared" si="62"/>
        <v>1180.5737999999999</v>
      </c>
      <c r="M397" s="82">
        <f t="shared" si="64"/>
        <v>182.9058</v>
      </c>
      <c r="N397" s="81">
        <f t="shared" si="65"/>
        <v>505.48511999999999</v>
      </c>
      <c r="O397" s="81">
        <f t="shared" si="66"/>
        <v>1178.91102</v>
      </c>
      <c r="P397" s="81">
        <v>1350.12</v>
      </c>
      <c r="Q397" s="81">
        <f t="shared" si="63"/>
        <v>4875.2135999999991</v>
      </c>
      <c r="R397" s="81">
        <f t="shared" si="58"/>
        <v>2357.8229799999999</v>
      </c>
      <c r="S397" s="81">
        <f t="shared" si="59"/>
        <v>2542.3906200000001</v>
      </c>
      <c r="T397" s="81">
        <f t="shared" si="60"/>
        <v>14269.977019999998</v>
      </c>
      <c r="U397" s="78"/>
      <c r="V397" s="78"/>
    </row>
    <row r="398" spans="1:22" s="83" customFormat="1" ht="18.75" customHeight="1" x14ac:dyDescent="0.3">
      <c r="A398" s="78">
        <v>387</v>
      </c>
      <c r="B398" s="79" t="s">
        <v>561</v>
      </c>
      <c r="C398" s="79" t="s">
        <v>562</v>
      </c>
      <c r="D398" s="79" t="s">
        <v>75</v>
      </c>
      <c r="E398" s="79" t="s">
        <v>702</v>
      </c>
      <c r="F398" s="80" t="s">
        <v>905</v>
      </c>
      <c r="G398" s="85" t="s">
        <v>700</v>
      </c>
      <c r="H398" s="81">
        <v>16627</v>
      </c>
      <c r="I398" s="81">
        <v>0</v>
      </c>
      <c r="J398" s="81">
        <v>25</v>
      </c>
      <c r="K398" s="81">
        <f t="shared" si="61"/>
        <v>477.19490000000002</v>
      </c>
      <c r="L398" s="81">
        <f t="shared" si="62"/>
        <v>1180.5169999999998</v>
      </c>
      <c r="M398" s="82">
        <f t="shared" si="64"/>
        <v>182.89700000000002</v>
      </c>
      <c r="N398" s="81">
        <f t="shared" si="65"/>
        <v>505.46080000000001</v>
      </c>
      <c r="O398" s="81">
        <f t="shared" si="66"/>
        <v>1178.8543</v>
      </c>
      <c r="P398" s="81">
        <v>0</v>
      </c>
      <c r="Q398" s="81">
        <f t="shared" si="63"/>
        <v>3524.9239999999995</v>
      </c>
      <c r="R398" s="81">
        <f t="shared" si="58"/>
        <v>1007.6557</v>
      </c>
      <c r="S398" s="81">
        <f t="shared" si="59"/>
        <v>2542.2682999999997</v>
      </c>
      <c r="T398" s="81">
        <f t="shared" si="60"/>
        <v>15619.344300000001</v>
      </c>
      <c r="U398" s="78"/>
      <c r="V398" s="78"/>
    </row>
    <row r="399" spans="1:22" s="83" customFormat="1" ht="18.75" customHeight="1" x14ac:dyDescent="0.3">
      <c r="A399" s="78">
        <v>388</v>
      </c>
      <c r="B399" s="79" t="s">
        <v>732</v>
      </c>
      <c r="C399" s="79" t="s">
        <v>733</v>
      </c>
      <c r="D399" s="79" t="s">
        <v>117</v>
      </c>
      <c r="E399" s="79" t="s">
        <v>702</v>
      </c>
      <c r="F399" s="80" t="s">
        <v>904</v>
      </c>
      <c r="G399" s="85" t="s">
        <v>700</v>
      </c>
      <c r="H399" s="81">
        <v>16627</v>
      </c>
      <c r="I399" s="81">
        <v>0</v>
      </c>
      <c r="J399" s="81">
        <v>25</v>
      </c>
      <c r="K399" s="81">
        <f t="shared" si="61"/>
        <v>477.19490000000002</v>
      </c>
      <c r="L399" s="81">
        <f t="shared" si="62"/>
        <v>1180.5169999999998</v>
      </c>
      <c r="M399" s="82">
        <f t="shared" si="64"/>
        <v>182.89700000000002</v>
      </c>
      <c r="N399" s="81">
        <f t="shared" si="65"/>
        <v>505.46080000000001</v>
      </c>
      <c r="O399" s="81">
        <f t="shared" si="66"/>
        <v>1178.8543</v>
      </c>
      <c r="P399" s="81">
        <v>0</v>
      </c>
      <c r="Q399" s="81">
        <f t="shared" si="63"/>
        <v>3524.9239999999995</v>
      </c>
      <c r="R399" s="81">
        <f t="shared" ref="R399:R405" si="67">+I399+J399+K399+N399+P399</f>
        <v>1007.6557</v>
      </c>
      <c r="S399" s="81">
        <f t="shared" si="59"/>
        <v>2542.2682999999997</v>
      </c>
      <c r="T399" s="81">
        <f t="shared" si="60"/>
        <v>15619.344300000001</v>
      </c>
      <c r="U399" s="78"/>
      <c r="V399" s="78"/>
    </row>
    <row r="400" spans="1:22" s="83" customFormat="1" ht="18.75" customHeight="1" x14ac:dyDescent="0.3">
      <c r="A400" s="78">
        <v>389</v>
      </c>
      <c r="B400" s="79" t="s">
        <v>606</v>
      </c>
      <c r="C400" s="79" t="s">
        <v>1075</v>
      </c>
      <c r="D400" s="79" t="s">
        <v>117</v>
      </c>
      <c r="E400" s="79" t="s">
        <v>701</v>
      </c>
      <c r="F400" s="80" t="s">
        <v>904</v>
      </c>
      <c r="G400" s="85" t="s">
        <v>700</v>
      </c>
      <c r="H400" s="81">
        <v>16627</v>
      </c>
      <c r="I400" s="81">
        <v>0</v>
      </c>
      <c r="J400" s="81">
        <v>25</v>
      </c>
      <c r="K400" s="81">
        <f t="shared" si="61"/>
        <v>477.19490000000002</v>
      </c>
      <c r="L400" s="81">
        <f t="shared" si="62"/>
        <v>1180.5169999999998</v>
      </c>
      <c r="M400" s="82">
        <f t="shared" si="64"/>
        <v>182.89700000000002</v>
      </c>
      <c r="N400" s="81">
        <f t="shared" si="65"/>
        <v>505.46080000000001</v>
      </c>
      <c r="O400" s="81">
        <f t="shared" si="66"/>
        <v>1178.8543</v>
      </c>
      <c r="P400" s="81">
        <v>0</v>
      </c>
      <c r="Q400" s="81">
        <f t="shared" si="63"/>
        <v>3524.9239999999995</v>
      </c>
      <c r="R400" s="81">
        <f t="shared" si="67"/>
        <v>1007.6557</v>
      </c>
      <c r="S400" s="81">
        <f t="shared" si="59"/>
        <v>2542.2682999999997</v>
      </c>
      <c r="T400" s="81">
        <f t="shared" si="60"/>
        <v>15619.344300000001</v>
      </c>
      <c r="U400" s="78"/>
      <c r="V400" s="78"/>
    </row>
    <row r="401" spans="1:64" s="83" customFormat="1" ht="18.75" customHeight="1" x14ac:dyDescent="0.3">
      <c r="A401" s="78">
        <v>390</v>
      </c>
      <c r="B401" s="79" t="s">
        <v>394</v>
      </c>
      <c r="C401" s="79" t="s">
        <v>395</v>
      </c>
      <c r="D401" s="79" t="s">
        <v>117</v>
      </c>
      <c r="E401" s="79" t="s">
        <v>389</v>
      </c>
      <c r="F401" s="80" t="s">
        <v>904</v>
      </c>
      <c r="G401" s="85" t="s">
        <v>700</v>
      </c>
      <c r="H401" s="81">
        <v>16564.419999999998</v>
      </c>
      <c r="I401" s="81">
        <v>0</v>
      </c>
      <c r="J401" s="81">
        <v>25</v>
      </c>
      <c r="K401" s="81">
        <f t="shared" si="61"/>
        <v>475.39885399999997</v>
      </c>
      <c r="L401" s="81">
        <f t="shared" si="62"/>
        <v>1176.0738199999998</v>
      </c>
      <c r="M401" s="82">
        <f t="shared" si="64"/>
        <v>182.20862</v>
      </c>
      <c r="N401" s="81">
        <f t="shared" si="65"/>
        <v>503.55836799999997</v>
      </c>
      <c r="O401" s="81">
        <f t="shared" si="66"/>
        <v>1174.4173779999999</v>
      </c>
      <c r="P401" s="81">
        <v>0</v>
      </c>
      <c r="Q401" s="81">
        <f t="shared" si="63"/>
        <v>3511.6570400000001</v>
      </c>
      <c r="R401" s="81">
        <f t="shared" si="67"/>
        <v>1003.957222</v>
      </c>
      <c r="S401" s="81">
        <f t="shared" si="59"/>
        <v>2532.6998180000001</v>
      </c>
      <c r="T401" s="81">
        <f t="shared" si="60"/>
        <v>15560.462777999997</v>
      </c>
      <c r="U401" s="78"/>
      <c r="V401" s="78"/>
    </row>
    <row r="402" spans="1:64" s="83" customFormat="1" ht="18.75" customHeight="1" x14ac:dyDescent="0.3">
      <c r="A402" s="78">
        <v>391</v>
      </c>
      <c r="B402" s="79" t="s">
        <v>574</v>
      </c>
      <c r="C402" s="79" t="s">
        <v>575</v>
      </c>
      <c r="D402" s="79" t="s">
        <v>75</v>
      </c>
      <c r="E402" s="79" t="s">
        <v>702</v>
      </c>
      <c r="F402" s="80" t="s">
        <v>905</v>
      </c>
      <c r="G402" s="85" t="s">
        <v>700</v>
      </c>
      <c r="H402" s="81">
        <v>16500</v>
      </c>
      <c r="I402" s="81">
        <v>0</v>
      </c>
      <c r="J402" s="81">
        <v>25</v>
      </c>
      <c r="K402" s="81">
        <f t="shared" si="61"/>
        <v>473.55</v>
      </c>
      <c r="L402" s="81">
        <f t="shared" si="62"/>
        <v>1171.5</v>
      </c>
      <c r="M402" s="82">
        <f t="shared" si="64"/>
        <v>181.50000000000003</v>
      </c>
      <c r="N402" s="81">
        <f t="shared" si="65"/>
        <v>501.6</v>
      </c>
      <c r="O402" s="81">
        <f t="shared" si="66"/>
        <v>1169.8500000000001</v>
      </c>
      <c r="P402" s="81">
        <v>0</v>
      </c>
      <c r="Q402" s="81">
        <f t="shared" si="63"/>
        <v>3498</v>
      </c>
      <c r="R402" s="81">
        <f t="shared" si="67"/>
        <v>1000.1500000000001</v>
      </c>
      <c r="S402" s="81">
        <f t="shared" si="59"/>
        <v>2522.8500000000004</v>
      </c>
      <c r="T402" s="81">
        <f t="shared" si="60"/>
        <v>15499.85</v>
      </c>
      <c r="U402" s="78"/>
      <c r="V402" s="78"/>
    </row>
    <row r="403" spans="1:64" s="83" customFormat="1" ht="18.75" customHeight="1" x14ac:dyDescent="0.3">
      <c r="A403" s="78">
        <v>392</v>
      </c>
      <c r="B403" s="79" t="s">
        <v>1108</v>
      </c>
      <c r="C403" s="79" t="s">
        <v>510</v>
      </c>
      <c r="D403" s="79" t="s">
        <v>429</v>
      </c>
      <c r="E403" s="79" t="s">
        <v>389</v>
      </c>
      <c r="F403" s="80" t="s">
        <v>904</v>
      </c>
      <c r="G403" s="85" t="s">
        <v>700</v>
      </c>
      <c r="H403" s="81">
        <v>15000</v>
      </c>
      <c r="I403" s="81">
        <v>0</v>
      </c>
      <c r="J403" s="81">
        <v>25</v>
      </c>
      <c r="K403" s="81">
        <f t="shared" si="61"/>
        <v>430.5</v>
      </c>
      <c r="L403" s="81">
        <f t="shared" si="62"/>
        <v>1065</v>
      </c>
      <c r="M403" s="82">
        <f t="shared" si="64"/>
        <v>165.00000000000003</v>
      </c>
      <c r="N403" s="81">
        <f t="shared" si="65"/>
        <v>456</v>
      </c>
      <c r="O403" s="81">
        <f t="shared" si="66"/>
        <v>1063.5</v>
      </c>
      <c r="P403" s="81"/>
      <c r="Q403" s="81">
        <f t="shared" si="63"/>
        <v>3180</v>
      </c>
      <c r="R403" s="81">
        <f t="shared" si="67"/>
        <v>911.5</v>
      </c>
      <c r="S403" s="81">
        <f t="shared" si="59"/>
        <v>2293.5</v>
      </c>
      <c r="T403" s="81">
        <f t="shared" si="60"/>
        <v>14088.5</v>
      </c>
      <c r="U403" s="78"/>
      <c r="V403" s="78"/>
    </row>
    <row r="404" spans="1:64" s="83" customFormat="1" ht="18.75" customHeight="1" x14ac:dyDescent="0.3">
      <c r="A404" s="78">
        <v>393</v>
      </c>
      <c r="B404" s="79" t="s">
        <v>126</v>
      </c>
      <c r="C404" s="79" t="s">
        <v>127</v>
      </c>
      <c r="D404" s="79" t="s">
        <v>75</v>
      </c>
      <c r="E404" s="79" t="s">
        <v>702</v>
      </c>
      <c r="F404" s="80" t="s">
        <v>905</v>
      </c>
      <c r="G404" s="85" t="s">
        <v>700</v>
      </c>
      <c r="H404" s="81">
        <v>13856.5</v>
      </c>
      <c r="I404" s="81">
        <v>0</v>
      </c>
      <c r="J404" s="81">
        <v>25</v>
      </c>
      <c r="K404" s="81">
        <f t="shared" si="61"/>
        <v>397.68155000000002</v>
      </c>
      <c r="L404" s="81">
        <f t="shared" si="62"/>
        <v>983.81149999999991</v>
      </c>
      <c r="M404" s="82">
        <f t="shared" si="64"/>
        <v>152.42150000000001</v>
      </c>
      <c r="N404" s="81">
        <f t="shared" si="65"/>
        <v>421.23759999999999</v>
      </c>
      <c r="O404" s="81">
        <f t="shared" si="66"/>
        <v>982.42585000000008</v>
      </c>
      <c r="P404" s="81">
        <v>0</v>
      </c>
      <c r="Q404" s="81">
        <f t="shared" si="63"/>
        <v>2937.578</v>
      </c>
      <c r="R404" s="81">
        <f t="shared" si="67"/>
        <v>843.91914999999995</v>
      </c>
      <c r="S404" s="81">
        <f t="shared" si="59"/>
        <v>2118.6588499999998</v>
      </c>
      <c r="T404" s="81">
        <f t="shared" si="60"/>
        <v>13012.58085</v>
      </c>
      <c r="U404" s="78"/>
      <c r="V404" s="78"/>
    </row>
    <row r="405" spans="1:64" s="83" customFormat="1" ht="18.75" customHeight="1" x14ac:dyDescent="0.3">
      <c r="A405" s="78">
        <v>394</v>
      </c>
      <c r="B405" s="79" t="s">
        <v>460</v>
      </c>
      <c r="C405" s="79" t="s">
        <v>461</v>
      </c>
      <c r="D405" s="79" t="s">
        <v>155</v>
      </c>
      <c r="E405" s="79" t="s">
        <v>102</v>
      </c>
      <c r="F405" s="80" t="s">
        <v>904</v>
      </c>
      <c r="G405" s="85" t="s">
        <v>700</v>
      </c>
      <c r="H405" s="81">
        <v>12466.58</v>
      </c>
      <c r="I405" s="81">
        <v>0</v>
      </c>
      <c r="J405" s="81">
        <v>25</v>
      </c>
      <c r="K405" s="81">
        <f t="shared" si="61"/>
        <v>357.79084599999999</v>
      </c>
      <c r="L405" s="81">
        <f t="shared" si="62"/>
        <v>885.12717999999995</v>
      </c>
      <c r="M405" s="82">
        <f t="shared" si="64"/>
        <v>137.13238000000001</v>
      </c>
      <c r="N405" s="81">
        <f t="shared" si="65"/>
        <v>378.98403200000001</v>
      </c>
      <c r="O405" s="81">
        <f t="shared" si="66"/>
        <v>883.88052200000004</v>
      </c>
      <c r="P405" s="81">
        <v>1350.12</v>
      </c>
      <c r="Q405" s="81">
        <f t="shared" si="63"/>
        <v>3993.03496</v>
      </c>
      <c r="R405" s="81">
        <f t="shared" si="67"/>
        <v>2111.8948780000001</v>
      </c>
      <c r="S405" s="81">
        <f t="shared" si="59"/>
        <v>1906.1400819999999</v>
      </c>
      <c r="T405" s="81">
        <f t="shared" si="60"/>
        <v>10354.685121999999</v>
      </c>
      <c r="U405" s="78"/>
      <c r="V405" s="78"/>
    </row>
    <row r="406" spans="1:64" s="8" customFormat="1" ht="18.75" x14ac:dyDescent="0.3">
      <c r="A406" s="38"/>
      <c r="B406" s="50"/>
      <c r="C406" s="51"/>
      <c r="D406" s="52"/>
      <c r="E406" s="43"/>
      <c r="F406" s="44"/>
      <c r="G406" s="48"/>
      <c r="H406" s="53">
        <f t="shared" ref="H406:R406" si="68">SUM(H12:H405)</f>
        <v>17032496.359999999</v>
      </c>
      <c r="I406" s="53">
        <f t="shared" si="68"/>
        <v>795773.16000000073</v>
      </c>
      <c r="J406" s="53">
        <f t="shared" si="68"/>
        <v>9850</v>
      </c>
      <c r="K406" s="53">
        <f t="shared" si="68"/>
        <v>488816.28653199965</v>
      </c>
      <c r="L406" s="53">
        <f t="shared" si="68"/>
        <v>1209266.77156</v>
      </c>
      <c r="M406" s="54">
        <f t="shared" si="68"/>
        <v>166744.1785000001</v>
      </c>
      <c r="N406" s="53">
        <f t="shared" si="68"/>
        <v>512826.76134400006</v>
      </c>
      <c r="O406" s="53">
        <f t="shared" si="68"/>
        <v>1196033.4664239993</v>
      </c>
      <c r="P406" s="53">
        <f t="shared" si="68"/>
        <v>120160.67999999991</v>
      </c>
      <c r="Q406" s="53">
        <f t="shared" si="68"/>
        <v>3680147.2368600015</v>
      </c>
      <c r="R406" s="53">
        <f t="shared" si="68"/>
        <v>1927426.8878759989</v>
      </c>
      <c r="S406" s="53">
        <f t="shared" si="59"/>
        <v>2572044.4164839992</v>
      </c>
      <c r="T406" s="53">
        <f>SUM(T12:T405)</f>
        <v>15105069.472123995</v>
      </c>
      <c r="U406" s="38"/>
      <c r="V406" s="38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</row>
    <row r="407" spans="1:64" s="8" customFormat="1" ht="18.75" x14ac:dyDescent="0.3">
      <c r="A407" s="38"/>
      <c r="B407" s="50"/>
      <c r="C407" s="51"/>
      <c r="D407" s="52"/>
      <c r="E407" s="43"/>
      <c r="F407" s="44"/>
      <c r="G407" s="48"/>
      <c r="H407" s="53"/>
      <c r="I407" s="53"/>
      <c r="J407" s="53"/>
      <c r="K407" s="53"/>
      <c r="L407" s="53"/>
      <c r="M407" s="54"/>
      <c r="N407" s="53"/>
      <c r="O407" s="53"/>
      <c r="P407" s="53"/>
      <c r="Q407" s="53"/>
      <c r="R407" s="53"/>
      <c r="S407" s="53"/>
      <c r="T407" s="53"/>
      <c r="U407" s="38"/>
      <c r="V407" s="38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</row>
    <row r="408" spans="1:64" s="8" customFormat="1" ht="18.75" x14ac:dyDescent="0.3">
      <c r="A408" s="38"/>
      <c r="B408" s="50"/>
      <c r="C408" s="51"/>
      <c r="D408" s="52"/>
      <c r="E408" s="43"/>
      <c r="F408" s="44"/>
      <c r="G408" s="48"/>
      <c r="H408" s="53"/>
      <c r="I408" s="53"/>
      <c r="J408" s="53"/>
      <c r="K408" s="53"/>
      <c r="L408" s="53"/>
      <c r="M408" s="54"/>
      <c r="N408" s="53"/>
      <c r="O408" s="53"/>
      <c r="P408" s="53"/>
      <c r="Q408" s="53"/>
      <c r="R408" s="53"/>
      <c r="S408" s="53"/>
      <c r="T408" s="53"/>
      <c r="U408" s="38"/>
      <c r="V408" s="38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</row>
    <row r="409" spans="1:64" s="8" customFormat="1" ht="18.75" x14ac:dyDescent="0.3">
      <c r="A409" s="38"/>
      <c r="B409" s="50"/>
      <c r="C409" s="51"/>
      <c r="D409" s="52"/>
      <c r="E409" s="43"/>
      <c r="F409" s="44"/>
      <c r="G409" s="48"/>
      <c r="H409" s="45"/>
      <c r="I409" s="45"/>
      <c r="J409" s="45"/>
      <c r="K409" s="45"/>
      <c r="L409" s="45"/>
      <c r="M409" s="46"/>
      <c r="N409" s="45"/>
      <c r="O409" s="45"/>
      <c r="P409" s="45"/>
      <c r="Q409" s="45"/>
      <c r="R409" s="45"/>
      <c r="S409" s="45"/>
      <c r="T409" s="45"/>
      <c r="U409" s="38"/>
      <c r="V409" s="38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</row>
    <row r="410" spans="1:64" s="11" customFormat="1" ht="18.75" x14ac:dyDescent="0.3">
      <c r="A410" s="38"/>
      <c r="B410" s="142" t="s">
        <v>139</v>
      </c>
      <c r="C410" s="143"/>
      <c r="D410" s="144"/>
      <c r="E410" s="39"/>
      <c r="F410" s="40"/>
      <c r="G410" s="77"/>
      <c r="H410" s="41"/>
      <c r="I410" s="41"/>
      <c r="J410" s="41"/>
      <c r="K410" s="41"/>
      <c r="L410" s="41"/>
      <c r="M410" s="42"/>
      <c r="N410" s="41"/>
      <c r="O410" s="41"/>
      <c r="P410" s="41"/>
      <c r="Q410" s="41"/>
      <c r="R410" s="41"/>
      <c r="S410" s="41"/>
      <c r="T410" s="41"/>
      <c r="U410" s="38"/>
      <c r="V410" s="38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</row>
    <row r="411" spans="1:64" s="8" customFormat="1" ht="18.75" x14ac:dyDescent="0.3">
      <c r="A411" s="38">
        <v>1</v>
      </c>
      <c r="B411" s="43" t="s">
        <v>886</v>
      </c>
      <c r="C411" s="43" t="s">
        <v>793</v>
      </c>
      <c r="D411" s="43" t="s">
        <v>139</v>
      </c>
      <c r="E411" s="43" t="s">
        <v>573</v>
      </c>
      <c r="F411" s="44" t="s">
        <v>904</v>
      </c>
      <c r="G411" s="48" t="s">
        <v>1087</v>
      </c>
      <c r="H411" s="45">
        <v>100000</v>
      </c>
      <c r="I411" s="45">
        <v>12105.44</v>
      </c>
      <c r="J411" s="45">
        <v>25</v>
      </c>
      <c r="K411" s="45">
        <f>+H411*2.87%</f>
        <v>2870</v>
      </c>
      <c r="L411" s="45">
        <f>+H411*7.1%</f>
        <v>7099.9999999999991</v>
      </c>
      <c r="M411" s="46">
        <f>65050*1.1%</f>
        <v>715.55000000000007</v>
      </c>
      <c r="N411" s="45">
        <f>+H411*3.04%</f>
        <v>3040</v>
      </c>
      <c r="O411" s="45">
        <f>+H411*7.09%</f>
        <v>7090.0000000000009</v>
      </c>
      <c r="P411" s="45">
        <v>0</v>
      </c>
      <c r="Q411" s="45">
        <f>SUM(K411:P411)</f>
        <v>20815.55</v>
      </c>
      <c r="R411" s="45">
        <f>+I411+J411+K411+N411+P411</f>
        <v>18040.440000000002</v>
      </c>
      <c r="S411" s="45">
        <f>+L411+M411+O411</f>
        <v>14905.55</v>
      </c>
      <c r="T411" s="45">
        <f>+H411-R411</f>
        <v>81959.56</v>
      </c>
      <c r="U411" s="38"/>
      <c r="V411" s="38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</row>
    <row r="412" spans="1:64" s="8" customFormat="1" ht="18.75" x14ac:dyDescent="0.3">
      <c r="A412" s="38">
        <v>2</v>
      </c>
      <c r="B412" s="43" t="s">
        <v>197</v>
      </c>
      <c r="C412" s="43" t="s">
        <v>198</v>
      </c>
      <c r="D412" s="79" t="s">
        <v>139</v>
      </c>
      <c r="E412" s="48" t="s">
        <v>199</v>
      </c>
      <c r="F412" s="44" t="s">
        <v>904</v>
      </c>
      <c r="G412" s="48" t="s">
        <v>699</v>
      </c>
      <c r="H412" s="45">
        <v>70131.600000000006</v>
      </c>
      <c r="I412" s="45">
        <v>5123.1899999999996</v>
      </c>
      <c r="J412" s="45">
        <v>25</v>
      </c>
      <c r="K412" s="45">
        <f t="shared" ref="K412:K445" si="69">+H412*2.87%</f>
        <v>2012.7769200000002</v>
      </c>
      <c r="L412" s="45">
        <f t="shared" ref="L412:L445" si="70">+H412*7.1%</f>
        <v>4979.3436000000002</v>
      </c>
      <c r="M412" s="46">
        <f>65050*1.1%</f>
        <v>715.55000000000007</v>
      </c>
      <c r="N412" s="45">
        <f t="shared" ref="N412:N445" si="71">+H412*3.04%</f>
        <v>2132.0006400000002</v>
      </c>
      <c r="O412" s="45">
        <f t="shared" ref="O412:O445" si="72">+H412*7.09%</f>
        <v>4972.3304400000006</v>
      </c>
      <c r="P412" s="45">
        <v>1350.12</v>
      </c>
      <c r="Q412" s="45">
        <f t="shared" ref="Q412:Q445" si="73">SUM(K412:P412)</f>
        <v>16162.121600000002</v>
      </c>
      <c r="R412" s="45">
        <f t="shared" ref="R412:R445" si="74">+I412+J412+K412+N412+P412</f>
        <v>10643.08756</v>
      </c>
      <c r="S412" s="45">
        <f t="shared" ref="S412:S445" si="75">+L412+M412+O412</f>
        <v>10667.224040000001</v>
      </c>
      <c r="T412" s="45">
        <f t="shared" ref="T412:T445" si="76">+H412-R412</f>
        <v>59488.512440000006</v>
      </c>
      <c r="U412" s="38"/>
      <c r="V412" s="38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</row>
    <row r="413" spans="1:64" s="8" customFormat="1" ht="18.75" x14ac:dyDescent="0.3">
      <c r="A413" s="38">
        <v>3</v>
      </c>
      <c r="B413" s="43" t="s">
        <v>194</v>
      </c>
      <c r="C413" s="43" t="s">
        <v>195</v>
      </c>
      <c r="D413" s="79" t="s">
        <v>139</v>
      </c>
      <c r="E413" s="48" t="s">
        <v>196</v>
      </c>
      <c r="F413" s="55" t="s">
        <v>904</v>
      </c>
      <c r="G413" s="48" t="s">
        <v>699</v>
      </c>
      <c r="H413" s="45">
        <v>70131.600000000006</v>
      </c>
      <c r="I413" s="45">
        <v>5393.21</v>
      </c>
      <c r="J413" s="45">
        <v>25</v>
      </c>
      <c r="K413" s="45">
        <f t="shared" si="69"/>
        <v>2012.7769200000002</v>
      </c>
      <c r="L413" s="45">
        <f t="shared" si="70"/>
        <v>4979.3436000000002</v>
      </c>
      <c r="M413" s="46">
        <f t="shared" ref="M413:M414" si="77">65050*1.1%</f>
        <v>715.55000000000007</v>
      </c>
      <c r="N413" s="45">
        <f t="shared" si="71"/>
        <v>2132.0006400000002</v>
      </c>
      <c r="O413" s="45">
        <f t="shared" si="72"/>
        <v>4972.3304400000006</v>
      </c>
      <c r="P413" s="45">
        <v>0</v>
      </c>
      <c r="Q413" s="45">
        <f t="shared" si="73"/>
        <v>14812.001600000003</v>
      </c>
      <c r="R413" s="45">
        <f t="shared" si="74"/>
        <v>9562.9875600000014</v>
      </c>
      <c r="S413" s="45">
        <f t="shared" si="75"/>
        <v>10667.224040000001</v>
      </c>
      <c r="T413" s="45">
        <f t="shared" si="76"/>
        <v>60568.612440000004</v>
      </c>
      <c r="U413" s="38"/>
      <c r="V413" s="38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</row>
    <row r="414" spans="1:64" s="8" customFormat="1" ht="18.75" x14ac:dyDescent="0.3">
      <c r="A414" s="38">
        <v>4</v>
      </c>
      <c r="B414" s="43" t="s">
        <v>137</v>
      </c>
      <c r="C414" s="43" t="s">
        <v>138</v>
      </c>
      <c r="D414" s="79" t="s">
        <v>139</v>
      </c>
      <c r="E414" s="43" t="s">
        <v>1074</v>
      </c>
      <c r="F414" s="44" t="s">
        <v>905</v>
      </c>
      <c r="G414" s="48" t="s">
        <v>699</v>
      </c>
      <c r="H414" s="45">
        <v>69797.64</v>
      </c>
      <c r="I414" s="45">
        <v>5330.37</v>
      </c>
      <c r="J414" s="45">
        <v>25</v>
      </c>
      <c r="K414" s="45">
        <f t="shared" si="69"/>
        <v>2003.192268</v>
      </c>
      <c r="L414" s="45">
        <f t="shared" si="70"/>
        <v>4955.6324399999994</v>
      </c>
      <c r="M414" s="46">
        <f t="shared" si="77"/>
        <v>715.55000000000007</v>
      </c>
      <c r="N414" s="45">
        <f t="shared" si="71"/>
        <v>2121.8482559999998</v>
      </c>
      <c r="O414" s="45">
        <f t="shared" si="72"/>
        <v>4948.6526760000006</v>
      </c>
      <c r="P414" s="45">
        <v>0</v>
      </c>
      <c r="Q414" s="45">
        <f t="shared" si="73"/>
        <v>14744.875639999998</v>
      </c>
      <c r="R414" s="45">
        <f t="shared" si="74"/>
        <v>9480.410523999999</v>
      </c>
      <c r="S414" s="45">
        <f t="shared" si="75"/>
        <v>10619.835116</v>
      </c>
      <c r="T414" s="45">
        <f t="shared" si="76"/>
        <v>60317.229476</v>
      </c>
      <c r="U414" s="38"/>
      <c r="V414" s="38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</row>
    <row r="415" spans="1:64" s="8" customFormat="1" ht="18.75" x14ac:dyDescent="0.3">
      <c r="A415" s="38">
        <v>5</v>
      </c>
      <c r="B415" s="43" t="s">
        <v>191</v>
      </c>
      <c r="C415" s="43" t="s">
        <v>192</v>
      </c>
      <c r="D415" s="79" t="s">
        <v>139</v>
      </c>
      <c r="E415" s="48" t="s">
        <v>261</v>
      </c>
      <c r="F415" s="44" t="s">
        <v>905</v>
      </c>
      <c r="G415" s="48" t="s">
        <v>699</v>
      </c>
      <c r="H415" s="45">
        <v>64686.6</v>
      </c>
      <c r="I415" s="45">
        <v>4368.57</v>
      </c>
      <c r="J415" s="45">
        <v>25</v>
      </c>
      <c r="K415" s="45">
        <f t="shared" si="69"/>
        <v>1856.50542</v>
      </c>
      <c r="L415" s="45">
        <f t="shared" si="70"/>
        <v>4592.7485999999999</v>
      </c>
      <c r="M415" s="46">
        <f>H415*1.1%</f>
        <v>711.5526000000001</v>
      </c>
      <c r="N415" s="45">
        <f t="shared" si="71"/>
        <v>1966.47264</v>
      </c>
      <c r="O415" s="45">
        <f t="shared" si="72"/>
        <v>4586.2799400000004</v>
      </c>
      <c r="P415" s="45">
        <v>0</v>
      </c>
      <c r="Q415" s="45">
        <f t="shared" si="73"/>
        <v>13713.5592</v>
      </c>
      <c r="R415" s="45">
        <f t="shared" si="74"/>
        <v>8216.5480599999992</v>
      </c>
      <c r="S415" s="45">
        <f t="shared" si="75"/>
        <v>9890.5811400000002</v>
      </c>
      <c r="T415" s="45">
        <f t="shared" si="76"/>
        <v>56470.051939999998</v>
      </c>
      <c r="U415" s="38"/>
      <c r="V415" s="38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</row>
    <row r="416" spans="1:64" s="8" customFormat="1" ht="18.75" x14ac:dyDescent="0.3">
      <c r="A416" s="38">
        <v>6</v>
      </c>
      <c r="B416" s="43" t="s">
        <v>421</v>
      </c>
      <c r="C416" s="43" t="s">
        <v>422</v>
      </c>
      <c r="D416" s="79" t="s">
        <v>139</v>
      </c>
      <c r="E416" s="48" t="s">
        <v>423</v>
      </c>
      <c r="F416" s="44" t="s">
        <v>905</v>
      </c>
      <c r="G416" s="48" t="s">
        <v>700</v>
      </c>
      <c r="H416" s="45">
        <v>64287.3</v>
      </c>
      <c r="I416" s="45">
        <v>4293.43</v>
      </c>
      <c r="J416" s="45">
        <v>25</v>
      </c>
      <c r="K416" s="45">
        <f t="shared" si="69"/>
        <v>1845.0455100000001</v>
      </c>
      <c r="L416" s="45">
        <f t="shared" si="70"/>
        <v>4564.3982999999998</v>
      </c>
      <c r="M416" s="46">
        <f t="shared" ref="M416" si="78">H416*1.1%</f>
        <v>707.16030000000012</v>
      </c>
      <c r="N416" s="45">
        <f t="shared" si="71"/>
        <v>1954.33392</v>
      </c>
      <c r="O416" s="45">
        <f t="shared" si="72"/>
        <v>4557.9695700000002</v>
      </c>
      <c r="P416" s="45">
        <v>0</v>
      </c>
      <c r="Q416" s="45">
        <f t="shared" si="73"/>
        <v>13628.907600000002</v>
      </c>
      <c r="R416" s="45">
        <f t="shared" si="74"/>
        <v>8117.8094300000002</v>
      </c>
      <c r="S416" s="45">
        <f t="shared" si="75"/>
        <v>9829.5281700000014</v>
      </c>
      <c r="T416" s="45">
        <f t="shared" si="76"/>
        <v>56169.490570000002</v>
      </c>
      <c r="U416" s="38"/>
      <c r="V416" s="38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</row>
    <row r="417" spans="1:54" s="8" customFormat="1" ht="18.75" x14ac:dyDescent="0.3">
      <c r="A417" s="38">
        <v>7</v>
      </c>
      <c r="B417" s="43" t="s">
        <v>919</v>
      </c>
      <c r="C417" s="43" t="s">
        <v>920</v>
      </c>
      <c r="D417" s="79" t="s">
        <v>139</v>
      </c>
      <c r="E417" s="48" t="s">
        <v>433</v>
      </c>
      <c r="F417" s="44" t="s">
        <v>904</v>
      </c>
      <c r="G417" s="48" t="s">
        <v>700</v>
      </c>
      <c r="H417" s="45">
        <v>45000</v>
      </c>
      <c r="I417" s="45">
        <v>1148.33</v>
      </c>
      <c r="J417" s="45">
        <v>25</v>
      </c>
      <c r="K417" s="45">
        <f t="shared" si="69"/>
        <v>1291.5</v>
      </c>
      <c r="L417" s="45">
        <f t="shared" si="70"/>
        <v>3194.9999999999995</v>
      </c>
      <c r="M417" s="46">
        <f t="shared" ref="M417:M445" si="79">+H417*1.1%</f>
        <v>495.00000000000006</v>
      </c>
      <c r="N417" s="45">
        <f t="shared" si="71"/>
        <v>1368</v>
      </c>
      <c r="O417" s="45">
        <f t="shared" si="72"/>
        <v>3190.5</v>
      </c>
      <c r="P417" s="45">
        <v>0</v>
      </c>
      <c r="Q417" s="45">
        <f t="shared" si="73"/>
        <v>9540</v>
      </c>
      <c r="R417" s="45">
        <f t="shared" si="74"/>
        <v>3832.83</v>
      </c>
      <c r="S417" s="45">
        <f t="shared" si="75"/>
        <v>6880.5</v>
      </c>
      <c r="T417" s="45">
        <f t="shared" si="76"/>
        <v>41167.17</v>
      </c>
      <c r="U417" s="38"/>
      <c r="V417" s="38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</row>
    <row r="418" spans="1:54" s="8" customFormat="1" ht="18.75" x14ac:dyDescent="0.3">
      <c r="A418" s="38">
        <v>8</v>
      </c>
      <c r="B418" s="43" t="s">
        <v>417</v>
      </c>
      <c r="C418" s="43" t="s">
        <v>593</v>
      </c>
      <c r="D418" s="79" t="s">
        <v>139</v>
      </c>
      <c r="E418" s="48" t="s">
        <v>946</v>
      </c>
      <c r="F418" s="44" t="s">
        <v>905</v>
      </c>
      <c r="G418" s="48" t="s">
        <v>700</v>
      </c>
      <c r="H418" s="45">
        <v>37268</v>
      </c>
      <c r="I418" s="45">
        <v>0</v>
      </c>
      <c r="J418" s="45">
        <v>25</v>
      </c>
      <c r="K418" s="45">
        <f t="shared" si="69"/>
        <v>1069.5916</v>
      </c>
      <c r="L418" s="45">
        <f t="shared" si="70"/>
        <v>2646.0279999999998</v>
      </c>
      <c r="M418" s="46">
        <f t="shared" si="79"/>
        <v>409.94800000000004</v>
      </c>
      <c r="N418" s="45">
        <f t="shared" si="71"/>
        <v>1132.9472000000001</v>
      </c>
      <c r="O418" s="45">
        <f t="shared" si="72"/>
        <v>2642.3012000000003</v>
      </c>
      <c r="P418" s="45">
        <v>1350.12</v>
      </c>
      <c r="Q418" s="45">
        <f t="shared" si="73"/>
        <v>9250.9360000000015</v>
      </c>
      <c r="R418" s="45">
        <f t="shared" si="74"/>
        <v>3577.6588000000002</v>
      </c>
      <c r="S418" s="45">
        <f t="shared" si="75"/>
        <v>5698.2772000000004</v>
      </c>
      <c r="T418" s="45">
        <f t="shared" si="76"/>
        <v>33690.341200000003</v>
      </c>
      <c r="U418" s="38"/>
      <c r="V418" s="38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</row>
    <row r="419" spans="1:54" s="8" customFormat="1" ht="18.75" x14ac:dyDescent="0.3">
      <c r="A419" s="38">
        <v>9</v>
      </c>
      <c r="B419" s="43" t="s">
        <v>578</v>
      </c>
      <c r="C419" s="43" t="s">
        <v>579</v>
      </c>
      <c r="D419" s="79" t="s">
        <v>139</v>
      </c>
      <c r="E419" s="43" t="s">
        <v>41</v>
      </c>
      <c r="F419" s="44" t="s">
        <v>904</v>
      </c>
      <c r="G419" s="48" t="s">
        <v>700</v>
      </c>
      <c r="H419" s="45">
        <v>36735.599999999999</v>
      </c>
      <c r="I419" s="45">
        <v>0</v>
      </c>
      <c r="J419" s="45">
        <v>25</v>
      </c>
      <c r="K419" s="45">
        <f t="shared" si="69"/>
        <v>1054.3117199999999</v>
      </c>
      <c r="L419" s="45">
        <f t="shared" si="70"/>
        <v>2608.2275999999997</v>
      </c>
      <c r="M419" s="46">
        <f t="shared" si="79"/>
        <v>404.09160000000003</v>
      </c>
      <c r="N419" s="45">
        <f t="shared" si="71"/>
        <v>1116.76224</v>
      </c>
      <c r="O419" s="45">
        <f t="shared" si="72"/>
        <v>2604.55404</v>
      </c>
      <c r="P419" s="45">
        <v>0</v>
      </c>
      <c r="Q419" s="45">
        <f t="shared" si="73"/>
        <v>7787.9471999999996</v>
      </c>
      <c r="R419" s="45">
        <f t="shared" si="74"/>
        <v>2196.0739599999997</v>
      </c>
      <c r="S419" s="45">
        <f t="shared" si="75"/>
        <v>5616.8732399999999</v>
      </c>
      <c r="T419" s="45">
        <f t="shared" si="76"/>
        <v>34539.526039999997</v>
      </c>
      <c r="U419" s="38"/>
      <c r="V419" s="38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</row>
    <row r="420" spans="1:54" s="8" customFormat="1" ht="18.75" x14ac:dyDescent="0.3">
      <c r="A420" s="38">
        <v>10</v>
      </c>
      <c r="B420" s="43" t="s">
        <v>424</v>
      </c>
      <c r="C420" s="43" t="s">
        <v>425</v>
      </c>
      <c r="D420" s="79" t="s">
        <v>139</v>
      </c>
      <c r="E420" s="48" t="s">
        <v>64</v>
      </c>
      <c r="F420" s="44" t="s">
        <v>905</v>
      </c>
      <c r="G420" s="48" t="s">
        <v>700</v>
      </c>
      <c r="H420" s="45">
        <v>36300</v>
      </c>
      <c r="I420" s="45">
        <v>0</v>
      </c>
      <c r="J420" s="45">
        <v>25</v>
      </c>
      <c r="K420" s="45">
        <f t="shared" si="69"/>
        <v>1041.81</v>
      </c>
      <c r="L420" s="45">
        <f t="shared" si="70"/>
        <v>2577.2999999999997</v>
      </c>
      <c r="M420" s="46">
        <f t="shared" si="79"/>
        <v>399.30000000000007</v>
      </c>
      <c r="N420" s="45">
        <f t="shared" si="71"/>
        <v>1103.52</v>
      </c>
      <c r="O420" s="45">
        <f t="shared" si="72"/>
        <v>2573.67</v>
      </c>
      <c r="P420" s="45">
        <v>1350.12</v>
      </c>
      <c r="Q420" s="45">
        <f t="shared" si="73"/>
        <v>9045.7200000000012</v>
      </c>
      <c r="R420" s="45">
        <f t="shared" si="74"/>
        <v>3520.45</v>
      </c>
      <c r="S420" s="45">
        <f t="shared" si="75"/>
        <v>5550.27</v>
      </c>
      <c r="T420" s="45">
        <f t="shared" si="76"/>
        <v>32779.550000000003</v>
      </c>
      <c r="U420" s="38"/>
      <c r="V420" s="38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</row>
    <row r="421" spans="1:54" s="8" customFormat="1" ht="18.75" x14ac:dyDescent="0.3">
      <c r="A421" s="38">
        <v>11</v>
      </c>
      <c r="B421" s="43" t="s">
        <v>525</v>
      </c>
      <c r="C421" s="43" t="s">
        <v>526</v>
      </c>
      <c r="D421" s="79" t="s">
        <v>139</v>
      </c>
      <c r="E421" s="43" t="s">
        <v>33</v>
      </c>
      <c r="F421" s="44" t="s">
        <v>905</v>
      </c>
      <c r="G421" s="48" t="s">
        <v>700</v>
      </c>
      <c r="H421" s="45">
        <v>36300</v>
      </c>
      <c r="I421" s="45">
        <v>0</v>
      </c>
      <c r="J421" s="45">
        <v>25</v>
      </c>
      <c r="K421" s="45">
        <f t="shared" si="69"/>
        <v>1041.81</v>
      </c>
      <c r="L421" s="45">
        <f t="shared" si="70"/>
        <v>2577.2999999999997</v>
      </c>
      <c r="M421" s="46">
        <f t="shared" si="79"/>
        <v>399.30000000000007</v>
      </c>
      <c r="N421" s="45">
        <f t="shared" si="71"/>
        <v>1103.52</v>
      </c>
      <c r="O421" s="45">
        <f t="shared" si="72"/>
        <v>2573.67</v>
      </c>
      <c r="P421" s="45">
        <v>1350.12</v>
      </c>
      <c r="Q421" s="45">
        <f t="shared" si="73"/>
        <v>9045.7200000000012</v>
      </c>
      <c r="R421" s="45">
        <f t="shared" si="74"/>
        <v>3520.45</v>
      </c>
      <c r="S421" s="45">
        <f t="shared" si="75"/>
        <v>5550.27</v>
      </c>
      <c r="T421" s="45">
        <f t="shared" si="76"/>
        <v>32779.550000000003</v>
      </c>
      <c r="U421" s="38"/>
      <c r="V421" s="38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</row>
    <row r="422" spans="1:54" s="8" customFormat="1" ht="18.75" x14ac:dyDescent="0.3">
      <c r="A422" s="38">
        <v>12</v>
      </c>
      <c r="B422" s="43" t="s">
        <v>951</v>
      </c>
      <c r="C422" s="43" t="s">
        <v>952</v>
      </c>
      <c r="D422" s="79" t="s">
        <v>139</v>
      </c>
      <c r="E422" s="43" t="s">
        <v>176</v>
      </c>
      <c r="F422" s="44" t="s">
        <v>904</v>
      </c>
      <c r="G422" s="48" t="s">
        <v>700</v>
      </c>
      <c r="H422" s="45">
        <v>36117.769999999997</v>
      </c>
      <c r="I422" s="45">
        <v>0</v>
      </c>
      <c r="J422" s="45">
        <v>25</v>
      </c>
      <c r="K422" s="45">
        <f t="shared" si="69"/>
        <v>1036.5799989999998</v>
      </c>
      <c r="L422" s="45">
        <f t="shared" si="70"/>
        <v>2564.3616699999993</v>
      </c>
      <c r="M422" s="46">
        <f t="shared" si="79"/>
        <v>397.29547000000002</v>
      </c>
      <c r="N422" s="45">
        <f t="shared" si="71"/>
        <v>1097.9802079999999</v>
      </c>
      <c r="O422" s="45">
        <f t="shared" si="72"/>
        <v>2560.7498930000002</v>
      </c>
      <c r="P422" s="45"/>
      <c r="Q422" s="45">
        <f t="shared" si="73"/>
        <v>7656.967239999999</v>
      </c>
      <c r="R422" s="45">
        <f t="shared" si="74"/>
        <v>2159.5602069999995</v>
      </c>
      <c r="S422" s="45">
        <f t="shared" si="75"/>
        <v>5522.4070329999995</v>
      </c>
      <c r="T422" s="45">
        <f t="shared" si="76"/>
        <v>33958.209792999995</v>
      </c>
      <c r="U422" s="38"/>
      <c r="V422" s="38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</row>
    <row r="423" spans="1:54" s="8" customFormat="1" ht="18.75" x14ac:dyDescent="0.3">
      <c r="A423" s="38">
        <v>13</v>
      </c>
      <c r="B423" s="43" t="s">
        <v>1028</v>
      </c>
      <c r="C423" s="43" t="s">
        <v>1029</v>
      </c>
      <c r="D423" s="79" t="s">
        <v>139</v>
      </c>
      <c r="E423" s="43" t="s">
        <v>433</v>
      </c>
      <c r="F423" s="44" t="s">
        <v>905</v>
      </c>
      <c r="G423" s="48" t="s">
        <v>700</v>
      </c>
      <c r="H423" s="45">
        <v>35000</v>
      </c>
      <c r="I423" s="45">
        <v>0</v>
      </c>
      <c r="J423" s="45">
        <v>25</v>
      </c>
      <c r="K423" s="45">
        <f>+H423*2.87%</f>
        <v>1004.5</v>
      </c>
      <c r="L423" s="45">
        <f>+H423*7.1%</f>
        <v>2485</v>
      </c>
      <c r="M423" s="46">
        <f>+H423*1.1%</f>
        <v>385.00000000000006</v>
      </c>
      <c r="N423" s="45">
        <f>+H423*3.04%</f>
        <v>1064</v>
      </c>
      <c r="O423" s="45">
        <f>+H423*7.09%</f>
        <v>2481.5</v>
      </c>
      <c r="P423" s="45">
        <v>0</v>
      </c>
      <c r="Q423" s="45">
        <f>SUM(K423:P423)</f>
        <v>7420</v>
      </c>
      <c r="R423" s="45">
        <f>+I423+J423+K423+N423+P423</f>
        <v>2093.5</v>
      </c>
      <c r="S423" s="45">
        <f>+L423+M423+O423</f>
        <v>5351.5</v>
      </c>
      <c r="T423" s="45">
        <f>+H423-R423</f>
        <v>32906.5</v>
      </c>
      <c r="U423" s="38"/>
      <c r="V423" s="38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</row>
    <row r="424" spans="1:54" s="8" customFormat="1" ht="18.75" x14ac:dyDescent="0.3">
      <c r="A424" s="38">
        <v>14</v>
      </c>
      <c r="B424" s="43" t="s">
        <v>1013</v>
      </c>
      <c r="C424" s="43" t="s">
        <v>1014</v>
      </c>
      <c r="D424" s="79" t="s">
        <v>139</v>
      </c>
      <c r="E424" s="43" t="s">
        <v>433</v>
      </c>
      <c r="F424" s="44" t="s">
        <v>905</v>
      </c>
      <c r="G424" s="48" t="s">
        <v>700</v>
      </c>
      <c r="H424" s="45">
        <v>35000</v>
      </c>
      <c r="I424" s="45">
        <v>0</v>
      </c>
      <c r="J424" s="45">
        <v>25</v>
      </c>
      <c r="K424" s="45">
        <f t="shared" si="69"/>
        <v>1004.5</v>
      </c>
      <c r="L424" s="45">
        <f t="shared" si="70"/>
        <v>2485</v>
      </c>
      <c r="M424" s="46">
        <f t="shared" si="79"/>
        <v>385.00000000000006</v>
      </c>
      <c r="N424" s="45">
        <f t="shared" si="71"/>
        <v>1064</v>
      </c>
      <c r="O424" s="45">
        <f t="shared" si="72"/>
        <v>2481.5</v>
      </c>
      <c r="P424" s="45">
        <v>0</v>
      </c>
      <c r="Q424" s="45">
        <f t="shared" si="73"/>
        <v>7420</v>
      </c>
      <c r="R424" s="45">
        <f t="shared" si="74"/>
        <v>2093.5</v>
      </c>
      <c r="S424" s="45">
        <f t="shared" si="75"/>
        <v>5351.5</v>
      </c>
      <c r="T424" s="45">
        <f t="shared" si="76"/>
        <v>32906.5</v>
      </c>
      <c r="U424" s="38"/>
      <c r="V424" s="38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</row>
    <row r="425" spans="1:54" s="8" customFormat="1" ht="18.75" x14ac:dyDescent="0.3">
      <c r="A425" s="38">
        <v>15</v>
      </c>
      <c r="B425" s="43" t="s">
        <v>822</v>
      </c>
      <c r="C425" s="43" t="s">
        <v>823</v>
      </c>
      <c r="D425" s="79" t="s">
        <v>139</v>
      </c>
      <c r="E425" s="43" t="s">
        <v>433</v>
      </c>
      <c r="F425" s="44" t="s">
        <v>905</v>
      </c>
      <c r="G425" s="48" t="s">
        <v>700</v>
      </c>
      <c r="H425" s="45">
        <v>35000</v>
      </c>
      <c r="I425" s="45">
        <v>0</v>
      </c>
      <c r="J425" s="45">
        <v>25</v>
      </c>
      <c r="K425" s="45">
        <f t="shared" si="69"/>
        <v>1004.5</v>
      </c>
      <c r="L425" s="45">
        <f t="shared" si="70"/>
        <v>2485</v>
      </c>
      <c r="M425" s="46">
        <f t="shared" si="79"/>
        <v>385.00000000000006</v>
      </c>
      <c r="N425" s="45">
        <f t="shared" si="71"/>
        <v>1064</v>
      </c>
      <c r="O425" s="45">
        <f t="shared" si="72"/>
        <v>2481.5</v>
      </c>
      <c r="P425" s="45">
        <v>0</v>
      </c>
      <c r="Q425" s="45">
        <f t="shared" si="73"/>
        <v>7420</v>
      </c>
      <c r="R425" s="45">
        <f t="shared" si="74"/>
        <v>2093.5</v>
      </c>
      <c r="S425" s="45">
        <f t="shared" si="75"/>
        <v>5351.5</v>
      </c>
      <c r="T425" s="45">
        <f t="shared" si="76"/>
        <v>32906.5</v>
      </c>
      <c r="U425" s="38"/>
      <c r="V425" s="38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</row>
    <row r="426" spans="1:54" s="8" customFormat="1" ht="18.75" x14ac:dyDescent="0.3">
      <c r="A426" s="38">
        <v>16</v>
      </c>
      <c r="B426" s="43" t="s">
        <v>418</v>
      </c>
      <c r="C426" s="43" t="s">
        <v>643</v>
      </c>
      <c r="D426" s="79" t="s">
        <v>139</v>
      </c>
      <c r="E426" s="43" t="s">
        <v>71</v>
      </c>
      <c r="F426" s="44" t="s">
        <v>905</v>
      </c>
      <c r="G426" s="48" t="s">
        <v>700</v>
      </c>
      <c r="H426" s="45">
        <v>31762.5</v>
      </c>
      <c r="I426" s="45">
        <v>0</v>
      </c>
      <c r="J426" s="45">
        <v>25</v>
      </c>
      <c r="K426" s="45">
        <f t="shared" si="69"/>
        <v>911.58375000000001</v>
      </c>
      <c r="L426" s="45">
        <f t="shared" si="70"/>
        <v>2255.1374999999998</v>
      </c>
      <c r="M426" s="46">
        <f t="shared" si="79"/>
        <v>349.38750000000005</v>
      </c>
      <c r="N426" s="45">
        <f t="shared" si="71"/>
        <v>965.58</v>
      </c>
      <c r="O426" s="45">
        <f t="shared" si="72"/>
        <v>2251.9612500000003</v>
      </c>
      <c r="P426" s="45">
        <v>0</v>
      </c>
      <c r="Q426" s="45">
        <f t="shared" si="73"/>
        <v>6733.65</v>
      </c>
      <c r="R426" s="45">
        <f t="shared" si="74"/>
        <v>1902.1637500000002</v>
      </c>
      <c r="S426" s="45">
        <f t="shared" si="75"/>
        <v>4856.4862499999999</v>
      </c>
      <c r="T426" s="45">
        <f t="shared" si="76"/>
        <v>29860.33625</v>
      </c>
      <c r="U426" s="38"/>
      <c r="V426" s="38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</row>
    <row r="427" spans="1:54" s="8" customFormat="1" ht="18.75" x14ac:dyDescent="0.3">
      <c r="A427" s="38">
        <v>17</v>
      </c>
      <c r="B427" s="43" t="s">
        <v>523</v>
      </c>
      <c r="C427" s="43" t="s">
        <v>420</v>
      </c>
      <c r="D427" s="79" t="s">
        <v>139</v>
      </c>
      <c r="E427" s="43" t="s">
        <v>41</v>
      </c>
      <c r="F427" s="44" t="s">
        <v>904</v>
      </c>
      <c r="G427" s="48" t="s">
        <v>700</v>
      </c>
      <c r="H427" s="45">
        <v>30250</v>
      </c>
      <c r="I427" s="45">
        <v>0</v>
      </c>
      <c r="J427" s="45">
        <v>25</v>
      </c>
      <c r="K427" s="45">
        <f t="shared" si="69"/>
        <v>868.17499999999995</v>
      </c>
      <c r="L427" s="45">
        <f t="shared" si="70"/>
        <v>2147.75</v>
      </c>
      <c r="M427" s="46">
        <f t="shared" si="79"/>
        <v>332.75000000000006</v>
      </c>
      <c r="N427" s="45">
        <f t="shared" si="71"/>
        <v>919.6</v>
      </c>
      <c r="O427" s="45">
        <f t="shared" si="72"/>
        <v>2144.7250000000004</v>
      </c>
      <c r="P427" s="45">
        <v>1350.12</v>
      </c>
      <c r="Q427" s="45">
        <f t="shared" si="73"/>
        <v>7763.1200000000008</v>
      </c>
      <c r="R427" s="45">
        <f t="shared" si="74"/>
        <v>3162.895</v>
      </c>
      <c r="S427" s="45">
        <f t="shared" si="75"/>
        <v>4625.2250000000004</v>
      </c>
      <c r="T427" s="45">
        <f t="shared" si="76"/>
        <v>27087.105</v>
      </c>
      <c r="U427" s="38"/>
      <c r="V427" s="38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</row>
    <row r="428" spans="1:54" s="8" customFormat="1" ht="18.75" x14ac:dyDescent="0.3">
      <c r="A428" s="38">
        <v>18</v>
      </c>
      <c r="B428" s="43" t="s">
        <v>521</v>
      </c>
      <c r="C428" s="43" t="s">
        <v>522</v>
      </c>
      <c r="D428" s="79" t="s">
        <v>139</v>
      </c>
      <c r="E428" s="43" t="s">
        <v>41</v>
      </c>
      <c r="F428" s="44" t="s">
        <v>904</v>
      </c>
      <c r="G428" s="48" t="s">
        <v>700</v>
      </c>
      <c r="H428" s="45">
        <v>30250</v>
      </c>
      <c r="I428" s="45">
        <v>0</v>
      </c>
      <c r="J428" s="45">
        <v>25</v>
      </c>
      <c r="K428" s="45">
        <f t="shared" si="69"/>
        <v>868.17499999999995</v>
      </c>
      <c r="L428" s="45">
        <f t="shared" si="70"/>
        <v>2147.75</v>
      </c>
      <c r="M428" s="46">
        <f t="shared" si="79"/>
        <v>332.75000000000006</v>
      </c>
      <c r="N428" s="45">
        <f t="shared" si="71"/>
        <v>919.6</v>
      </c>
      <c r="O428" s="45">
        <f t="shared" si="72"/>
        <v>2144.7250000000004</v>
      </c>
      <c r="P428" s="45">
        <v>0</v>
      </c>
      <c r="Q428" s="45">
        <f t="shared" si="73"/>
        <v>6413.0000000000009</v>
      </c>
      <c r="R428" s="45">
        <f t="shared" si="74"/>
        <v>1812.7750000000001</v>
      </c>
      <c r="S428" s="45">
        <f t="shared" si="75"/>
        <v>4625.2250000000004</v>
      </c>
      <c r="T428" s="45">
        <f t="shared" si="76"/>
        <v>28437.224999999999</v>
      </c>
      <c r="U428" s="38"/>
      <c r="V428" s="38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</row>
    <row r="429" spans="1:54" s="8" customFormat="1" ht="18.75" x14ac:dyDescent="0.3">
      <c r="A429" s="38">
        <v>19</v>
      </c>
      <c r="B429" s="43" t="s">
        <v>241</v>
      </c>
      <c r="C429" s="43" t="s">
        <v>242</v>
      </c>
      <c r="D429" s="79" t="s">
        <v>139</v>
      </c>
      <c r="E429" s="43" t="s">
        <v>41</v>
      </c>
      <c r="F429" s="44" t="s">
        <v>905</v>
      </c>
      <c r="G429" s="48" t="s">
        <v>699</v>
      </c>
      <c r="H429" s="45">
        <v>30250</v>
      </c>
      <c r="I429" s="45">
        <v>0</v>
      </c>
      <c r="J429" s="45">
        <v>25</v>
      </c>
      <c r="K429" s="45">
        <f t="shared" si="69"/>
        <v>868.17499999999995</v>
      </c>
      <c r="L429" s="45">
        <f t="shared" si="70"/>
        <v>2147.75</v>
      </c>
      <c r="M429" s="46">
        <f t="shared" si="79"/>
        <v>332.75000000000006</v>
      </c>
      <c r="N429" s="45">
        <f t="shared" si="71"/>
        <v>919.6</v>
      </c>
      <c r="O429" s="45">
        <f t="shared" si="72"/>
        <v>2144.7250000000004</v>
      </c>
      <c r="P429" s="45">
        <v>1350.12</v>
      </c>
      <c r="Q429" s="45">
        <f t="shared" si="73"/>
        <v>7763.1200000000008</v>
      </c>
      <c r="R429" s="45">
        <f t="shared" si="74"/>
        <v>3162.895</v>
      </c>
      <c r="S429" s="45">
        <f t="shared" si="75"/>
        <v>4625.2250000000004</v>
      </c>
      <c r="T429" s="45">
        <f t="shared" si="76"/>
        <v>27087.105</v>
      </c>
      <c r="U429" s="38"/>
      <c r="V429" s="38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</row>
    <row r="430" spans="1:54" s="6" customFormat="1" ht="18.75" x14ac:dyDescent="0.3">
      <c r="A430" s="38">
        <v>20</v>
      </c>
      <c r="B430" s="43" t="s">
        <v>1056</v>
      </c>
      <c r="C430" s="43" t="s">
        <v>1057</v>
      </c>
      <c r="D430" s="79" t="s">
        <v>139</v>
      </c>
      <c r="E430" s="43" t="s">
        <v>433</v>
      </c>
      <c r="F430" s="44" t="s">
        <v>905</v>
      </c>
      <c r="G430" s="48" t="s">
        <v>700</v>
      </c>
      <c r="H430" s="45">
        <v>30000</v>
      </c>
      <c r="I430" s="45">
        <v>0</v>
      </c>
      <c r="J430" s="45">
        <v>25</v>
      </c>
      <c r="K430" s="45">
        <f>+H430*2.87%</f>
        <v>861</v>
      </c>
      <c r="L430" s="45">
        <f>+H430*7.1%</f>
        <v>2130</v>
      </c>
      <c r="M430" s="46">
        <f>+H430*1.1%</f>
        <v>330.00000000000006</v>
      </c>
      <c r="N430" s="45">
        <f>+H430*3.04%</f>
        <v>912</v>
      </c>
      <c r="O430" s="45">
        <f>+H430*7.09%</f>
        <v>2127</v>
      </c>
      <c r="P430" s="45">
        <v>0</v>
      </c>
      <c r="Q430" s="45">
        <f>SUM(K430:P430)</f>
        <v>6360</v>
      </c>
      <c r="R430" s="45">
        <f>+I430+J430+K430+N430+P430</f>
        <v>1798</v>
      </c>
      <c r="S430" s="45">
        <f>+L430+M430+O430</f>
        <v>4587</v>
      </c>
      <c r="T430" s="45">
        <f>+H430-R430</f>
        <v>28202</v>
      </c>
      <c r="U430" s="38"/>
      <c r="V430" s="38"/>
    </row>
    <row r="431" spans="1:54" s="8" customFormat="1" ht="18.75" x14ac:dyDescent="0.3">
      <c r="A431" s="38">
        <v>21</v>
      </c>
      <c r="B431" s="43" t="s">
        <v>961</v>
      </c>
      <c r="C431" s="43" t="s">
        <v>962</v>
      </c>
      <c r="D431" s="79" t="s">
        <v>139</v>
      </c>
      <c r="E431" s="43" t="s">
        <v>963</v>
      </c>
      <c r="F431" s="44" t="s">
        <v>905</v>
      </c>
      <c r="G431" s="48" t="s">
        <v>700</v>
      </c>
      <c r="H431" s="45">
        <v>29095</v>
      </c>
      <c r="I431" s="45">
        <v>0</v>
      </c>
      <c r="J431" s="45">
        <v>25</v>
      </c>
      <c r="K431" s="45">
        <f t="shared" si="69"/>
        <v>835.02649999999994</v>
      </c>
      <c r="L431" s="45">
        <f t="shared" si="70"/>
        <v>2065.7449999999999</v>
      </c>
      <c r="M431" s="46">
        <f t="shared" si="79"/>
        <v>320.04500000000002</v>
      </c>
      <c r="N431" s="45">
        <f t="shared" si="71"/>
        <v>884.48799999999994</v>
      </c>
      <c r="O431" s="45">
        <f t="shared" si="72"/>
        <v>2062.8355000000001</v>
      </c>
      <c r="P431" s="45">
        <v>0</v>
      </c>
      <c r="Q431" s="45">
        <f t="shared" si="73"/>
        <v>6168.14</v>
      </c>
      <c r="R431" s="45">
        <f t="shared" si="74"/>
        <v>1744.5144999999998</v>
      </c>
      <c r="S431" s="45">
        <f t="shared" si="75"/>
        <v>4448.6255000000001</v>
      </c>
      <c r="T431" s="45">
        <f t="shared" si="76"/>
        <v>27350.485499999999</v>
      </c>
      <c r="U431" s="38"/>
      <c r="V431" s="38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</row>
    <row r="432" spans="1:54" s="8" customFormat="1" ht="18.75" customHeight="1" x14ac:dyDescent="0.3">
      <c r="A432" s="38">
        <v>22</v>
      </c>
      <c r="B432" s="43" t="s">
        <v>523</v>
      </c>
      <c r="C432" s="43" t="s">
        <v>650</v>
      </c>
      <c r="D432" s="79" t="s">
        <v>139</v>
      </c>
      <c r="E432" s="43" t="s">
        <v>524</v>
      </c>
      <c r="F432" s="44" t="s">
        <v>904</v>
      </c>
      <c r="G432" s="48" t="s">
        <v>700</v>
      </c>
      <c r="H432" s="45">
        <v>28405</v>
      </c>
      <c r="I432" s="45">
        <v>0</v>
      </c>
      <c r="J432" s="45">
        <v>25</v>
      </c>
      <c r="K432" s="45">
        <f t="shared" si="69"/>
        <v>815.22349999999994</v>
      </c>
      <c r="L432" s="45">
        <f t="shared" si="70"/>
        <v>2016.7549999999999</v>
      </c>
      <c r="M432" s="46">
        <f t="shared" si="79"/>
        <v>312.45500000000004</v>
      </c>
      <c r="N432" s="45">
        <f t="shared" si="71"/>
        <v>863.51199999999994</v>
      </c>
      <c r="O432" s="45">
        <f t="shared" si="72"/>
        <v>2013.9145000000001</v>
      </c>
      <c r="P432" s="45">
        <v>1350.12</v>
      </c>
      <c r="Q432" s="45">
        <f t="shared" si="73"/>
        <v>7371.98</v>
      </c>
      <c r="R432" s="45">
        <f t="shared" si="74"/>
        <v>3053.8554999999997</v>
      </c>
      <c r="S432" s="45">
        <f t="shared" si="75"/>
        <v>4343.1244999999999</v>
      </c>
      <c r="T432" s="45">
        <f t="shared" si="76"/>
        <v>25351.144500000002</v>
      </c>
      <c r="U432" s="38"/>
      <c r="V432" s="38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</row>
    <row r="433" spans="1:54" s="8" customFormat="1" ht="18.75" x14ac:dyDescent="0.3">
      <c r="A433" s="38">
        <v>23</v>
      </c>
      <c r="B433" s="43" t="s">
        <v>426</v>
      </c>
      <c r="C433" s="43" t="s">
        <v>651</v>
      </c>
      <c r="D433" s="79" t="s">
        <v>139</v>
      </c>
      <c r="E433" s="43" t="s">
        <v>149</v>
      </c>
      <c r="F433" s="44" t="s">
        <v>905</v>
      </c>
      <c r="G433" s="48" t="s">
        <v>700</v>
      </c>
      <c r="H433" s="45">
        <v>27830</v>
      </c>
      <c r="I433" s="45">
        <v>0</v>
      </c>
      <c r="J433" s="45">
        <v>25</v>
      </c>
      <c r="K433" s="45">
        <f t="shared" si="69"/>
        <v>798.721</v>
      </c>
      <c r="L433" s="45">
        <f t="shared" si="70"/>
        <v>1975.9299999999998</v>
      </c>
      <c r="M433" s="46">
        <f t="shared" si="79"/>
        <v>306.13000000000005</v>
      </c>
      <c r="N433" s="45">
        <f t="shared" si="71"/>
        <v>846.03200000000004</v>
      </c>
      <c r="O433" s="45">
        <f t="shared" si="72"/>
        <v>1973.1470000000002</v>
      </c>
      <c r="P433" s="45">
        <v>2700.24</v>
      </c>
      <c r="Q433" s="45">
        <f t="shared" si="73"/>
        <v>8600.2000000000007</v>
      </c>
      <c r="R433" s="45">
        <f t="shared" si="74"/>
        <v>4369.9930000000004</v>
      </c>
      <c r="S433" s="45">
        <f t="shared" si="75"/>
        <v>4255.2070000000003</v>
      </c>
      <c r="T433" s="45">
        <f t="shared" si="76"/>
        <v>23460.006999999998</v>
      </c>
      <c r="U433" s="38"/>
      <c r="V433" s="38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</row>
    <row r="434" spans="1:54" s="8" customFormat="1" ht="18.75" x14ac:dyDescent="0.3">
      <c r="A434" s="38">
        <v>24</v>
      </c>
      <c r="B434" s="43" t="s">
        <v>419</v>
      </c>
      <c r="C434" s="43" t="s">
        <v>652</v>
      </c>
      <c r="D434" s="79" t="s">
        <v>139</v>
      </c>
      <c r="E434" s="43" t="s">
        <v>149</v>
      </c>
      <c r="F434" s="44" t="s">
        <v>905</v>
      </c>
      <c r="G434" s="48" t="s">
        <v>700</v>
      </c>
      <c r="H434" s="45">
        <v>27830</v>
      </c>
      <c r="I434" s="45">
        <v>0</v>
      </c>
      <c r="J434" s="45">
        <v>25</v>
      </c>
      <c r="K434" s="45">
        <f t="shared" si="69"/>
        <v>798.721</v>
      </c>
      <c r="L434" s="45">
        <f t="shared" si="70"/>
        <v>1975.9299999999998</v>
      </c>
      <c r="M434" s="46">
        <f t="shared" si="79"/>
        <v>306.13000000000005</v>
      </c>
      <c r="N434" s="45">
        <f t="shared" si="71"/>
        <v>846.03200000000004</v>
      </c>
      <c r="O434" s="45">
        <f t="shared" si="72"/>
        <v>1973.1470000000002</v>
      </c>
      <c r="P434" s="45">
        <v>1350.12</v>
      </c>
      <c r="Q434" s="45">
        <f t="shared" si="73"/>
        <v>7250.08</v>
      </c>
      <c r="R434" s="45">
        <f t="shared" si="74"/>
        <v>3019.873</v>
      </c>
      <c r="S434" s="45">
        <f t="shared" si="75"/>
        <v>4255.2070000000003</v>
      </c>
      <c r="T434" s="45">
        <f t="shared" si="76"/>
        <v>24810.127</v>
      </c>
      <c r="U434" s="38"/>
      <c r="V434" s="38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</row>
    <row r="435" spans="1:54" s="8" customFormat="1" ht="18.75" x14ac:dyDescent="0.3">
      <c r="A435" s="38">
        <v>25</v>
      </c>
      <c r="B435" s="43" t="s">
        <v>495</v>
      </c>
      <c r="C435" s="43" t="s">
        <v>496</v>
      </c>
      <c r="D435" s="79" t="s">
        <v>139</v>
      </c>
      <c r="E435" s="43" t="s">
        <v>948</v>
      </c>
      <c r="F435" s="44" t="s">
        <v>905</v>
      </c>
      <c r="G435" s="48" t="s">
        <v>700</v>
      </c>
      <c r="H435" s="45">
        <v>27830</v>
      </c>
      <c r="I435" s="45">
        <v>0</v>
      </c>
      <c r="J435" s="45">
        <v>25</v>
      </c>
      <c r="K435" s="45">
        <f t="shared" si="69"/>
        <v>798.721</v>
      </c>
      <c r="L435" s="45">
        <f t="shared" si="70"/>
        <v>1975.9299999999998</v>
      </c>
      <c r="M435" s="46">
        <f t="shared" si="79"/>
        <v>306.13000000000005</v>
      </c>
      <c r="N435" s="45">
        <f t="shared" si="71"/>
        <v>846.03200000000004</v>
      </c>
      <c r="O435" s="45">
        <f t="shared" si="72"/>
        <v>1973.1470000000002</v>
      </c>
      <c r="P435" s="45">
        <v>1350.12</v>
      </c>
      <c r="Q435" s="45">
        <f t="shared" si="73"/>
        <v>7250.08</v>
      </c>
      <c r="R435" s="45">
        <f t="shared" si="74"/>
        <v>3019.873</v>
      </c>
      <c r="S435" s="45">
        <f t="shared" si="75"/>
        <v>4255.2070000000003</v>
      </c>
      <c r="T435" s="45">
        <f t="shared" si="76"/>
        <v>24810.127</v>
      </c>
      <c r="U435" s="38"/>
      <c r="V435" s="38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</row>
    <row r="436" spans="1:54" s="8" customFormat="1" ht="18.75" x14ac:dyDescent="0.3">
      <c r="A436" s="38">
        <v>26</v>
      </c>
      <c r="B436" s="43" t="s">
        <v>820</v>
      </c>
      <c r="C436" s="43" t="s">
        <v>821</v>
      </c>
      <c r="D436" s="79" t="s">
        <v>139</v>
      </c>
      <c r="E436" s="43" t="s">
        <v>243</v>
      </c>
      <c r="F436" s="44" t="s">
        <v>904</v>
      </c>
      <c r="G436" s="48" t="s">
        <v>700</v>
      </c>
      <c r="H436" s="45">
        <v>27500</v>
      </c>
      <c r="I436" s="45">
        <v>0</v>
      </c>
      <c r="J436" s="45">
        <v>25</v>
      </c>
      <c r="K436" s="45">
        <f>+H436*2.87%</f>
        <v>789.25</v>
      </c>
      <c r="L436" s="45">
        <f>+H436*7.1%</f>
        <v>1952.4999999999998</v>
      </c>
      <c r="M436" s="46">
        <f>+H436*1.1%</f>
        <v>302.50000000000006</v>
      </c>
      <c r="N436" s="45">
        <f>+H436*3.04%</f>
        <v>836</v>
      </c>
      <c r="O436" s="45">
        <f>+H436*7.09%</f>
        <v>1949.7500000000002</v>
      </c>
      <c r="P436" s="45">
        <v>0</v>
      </c>
      <c r="Q436" s="45">
        <f>SUM(K436:P436)</f>
        <v>5830</v>
      </c>
      <c r="R436" s="45">
        <f>+I436+J436+K436+N436+P436</f>
        <v>1650.25</v>
      </c>
      <c r="S436" s="45">
        <f>+L436+M436+O436</f>
        <v>4204.75</v>
      </c>
      <c r="T436" s="45">
        <f>+H436-R436</f>
        <v>25849.75</v>
      </c>
      <c r="U436" s="38"/>
      <c r="V436" s="38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</row>
    <row r="437" spans="1:54" s="8" customFormat="1" ht="18.75" x14ac:dyDescent="0.3">
      <c r="A437" s="38">
        <v>27</v>
      </c>
      <c r="B437" s="43" t="s">
        <v>968</v>
      </c>
      <c r="C437" s="43" t="s">
        <v>969</v>
      </c>
      <c r="D437" s="79" t="s">
        <v>139</v>
      </c>
      <c r="E437" s="43" t="s">
        <v>948</v>
      </c>
      <c r="F437" s="44" t="s">
        <v>905</v>
      </c>
      <c r="G437" s="48" t="s">
        <v>700</v>
      </c>
      <c r="H437" s="45">
        <v>26562</v>
      </c>
      <c r="I437" s="45">
        <v>0</v>
      </c>
      <c r="J437" s="45">
        <v>25</v>
      </c>
      <c r="K437" s="45">
        <f t="shared" si="69"/>
        <v>762.32939999999996</v>
      </c>
      <c r="L437" s="45">
        <f t="shared" si="70"/>
        <v>1885.9019999999998</v>
      </c>
      <c r="M437" s="46">
        <f t="shared" si="79"/>
        <v>292.18200000000002</v>
      </c>
      <c r="N437" s="45">
        <f t="shared" si="71"/>
        <v>807.48479999999995</v>
      </c>
      <c r="O437" s="45">
        <f t="shared" si="72"/>
        <v>1883.2458000000001</v>
      </c>
      <c r="P437" s="45">
        <v>0</v>
      </c>
      <c r="Q437" s="45">
        <f t="shared" si="73"/>
        <v>5631.1440000000002</v>
      </c>
      <c r="R437" s="45">
        <f t="shared" si="74"/>
        <v>1594.8141999999998</v>
      </c>
      <c r="S437" s="45">
        <f t="shared" si="75"/>
        <v>4061.3298</v>
      </c>
      <c r="T437" s="45">
        <f t="shared" si="76"/>
        <v>24967.185799999999</v>
      </c>
      <c r="U437" s="38"/>
      <c r="V437" s="38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</row>
    <row r="438" spans="1:54" s="8" customFormat="1" ht="18.75" x14ac:dyDescent="0.3">
      <c r="A438" s="38">
        <v>28</v>
      </c>
      <c r="B438" s="43" t="s">
        <v>1045</v>
      </c>
      <c r="C438" s="43" t="s">
        <v>970</v>
      </c>
      <c r="D438" s="79" t="s">
        <v>139</v>
      </c>
      <c r="E438" s="43" t="s">
        <v>433</v>
      </c>
      <c r="F438" s="44" t="s">
        <v>904</v>
      </c>
      <c r="G438" s="48" t="s">
        <v>700</v>
      </c>
      <c r="H438" s="45">
        <v>26250</v>
      </c>
      <c r="I438" s="45">
        <v>0</v>
      </c>
      <c r="J438" s="45">
        <v>25</v>
      </c>
      <c r="K438" s="45">
        <f t="shared" si="69"/>
        <v>753.375</v>
      </c>
      <c r="L438" s="45">
        <f t="shared" si="70"/>
        <v>1863.7499999999998</v>
      </c>
      <c r="M438" s="46">
        <f t="shared" si="79"/>
        <v>288.75000000000006</v>
      </c>
      <c r="N438" s="45">
        <f t="shared" si="71"/>
        <v>798</v>
      </c>
      <c r="O438" s="45">
        <f t="shared" si="72"/>
        <v>1861.1250000000002</v>
      </c>
      <c r="P438" s="45">
        <v>0</v>
      </c>
      <c r="Q438" s="45">
        <f t="shared" si="73"/>
        <v>5565</v>
      </c>
      <c r="R438" s="45">
        <f t="shared" si="74"/>
        <v>1576.375</v>
      </c>
      <c r="S438" s="45">
        <f t="shared" si="75"/>
        <v>4013.625</v>
      </c>
      <c r="T438" s="45">
        <f t="shared" si="76"/>
        <v>24673.625</v>
      </c>
      <c r="U438" s="38"/>
      <c r="V438" s="38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</row>
    <row r="439" spans="1:54" s="8" customFormat="1" ht="18.75" x14ac:dyDescent="0.3">
      <c r="A439" s="38">
        <v>29</v>
      </c>
      <c r="B439" s="43" t="s">
        <v>734</v>
      </c>
      <c r="C439" s="43" t="s">
        <v>735</v>
      </c>
      <c r="D439" s="79" t="s">
        <v>139</v>
      </c>
      <c r="E439" s="43" t="s">
        <v>41</v>
      </c>
      <c r="F439" s="44" t="s">
        <v>905</v>
      </c>
      <c r="G439" s="48" t="s">
        <v>700</v>
      </c>
      <c r="H439" s="49">
        <v>26250</v>
      </c>
      <c r="I439" s="45">
        <v>0</v>
      </c>
      <c r="J439" s="45">
        <v>25</v>
      </c>
      <c r="K439" s="45">
        <f t="shared" si="69"/>
        <v>753.375</v>
      </c>
      <c r="L439" s="45">
        <f t="shared" si="70"/>
        <v>1863.7499999999998</v>
      </c>
      <c r="M439" s="46">
        <f t="shared" si="79"/>
        <v>288.75000000000006</v>
      </c>
      <c r="N439" s="45">
        <f t="shared" si="71"/>
        <v>798</v>
      </c>
      <c r="O439" s="45">
        <f t="shared" si="72"/>
        <v>1861.1250000000002</v>
      </c>
      <c r="P439" s="45">
        <v>1350.12</v>
      </c>
      <c r="Q439" s="45">
        <f t="shared" si="73"/>
        <v>6915.12</v>
      </c>
      <c r="R439" s="45">
        <f t="shared" si="74"/>
        <v>2926.4949999999999</v>
      </c>
      <c r="S439" s="45">
        <f t="shared" si="75"/>
        <v>4013.625</v>
      </c>
      <c r="T439" s="45">
        <f t="shared" si="76"/>
        <v>23323.505000000001</v>
      </c>
      <c r="U439" s="38"/>
      <c r="V439" s="38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</row>
    <row r="440" spans="1:54" s="8" customFormat="1" ht="18.75" x14ac:dyDescent="0.3">
      <c r="A440" s="38">
        <v>30</v>
      </c>
      <c r="B440" s="43" t="s">
        <v>736</v>
      </c>
      <c r="C440" s="43" t="s">
        <v>737</v>
      </c>
      <c r="D440" s="79" t="s">
        <v>139</v>
      </c>
      <c r="E440" s="43" t="s">
        <v>319</v>
      </c>
      <c r="F440" s="44" t="s">
        <v>905</v>
      </c>
      <c r="G440" s="48" t="s">
        <v>700</v>
      </c>
      <c r="H440" s="49">
        <v>24000</v>
      </c>
      <c r="I440" s="45">
        <v>0</v>
      </c>
      <c r="J440" s="45">
        <v>25</v>
      </c>
      <c r="K440" s="45">
        <f t="shared" si="69"/>
        <v>688.8</v>
      </c>
      <c r="L440" s="45">
        <f t="shared" si="70"/>
        <v>1703.9999999999998</v>
      </c>
      <c r="M440" s="46">
        <f t="shared" si="79"/>
        <v>264</v>
      </c>
      <c r="N440" s="45">
        <f t="shared" si="71"/>
        <v>729.6</v>
      </c>
      <c r="O440" s="45">
        <f t="shared" si="72"/>
        <v>1701.6000000000001</v>
      </c>
      <c r="P440" s="45">
        <v>0</v>
      </c>
      <c r="Q440" s="45">
        <f t="shared" si="73"/>
        <v>5088</v>
      </c>
      <c r="R440" s="45">
        <f t="shared" si="74"/>
        <v>1443.4</v>
      </c>
      <c r="S440" s="45">
        <f t="shared" si="75"/>
        <v>3669.6</v>
      </c>
      <c r="T440" s="45">
        <f t="shared" si="76"/>
        <v>22556.6</v>
      </c>
      <c r="U440" s="38"/>
      <c r="V440" s="38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</row>
    <row r="441" spans="1:54" s="8" customFormat="1" ht="18.75" x14ac:dyDescent="0.3">
      <c r="A441" s="38">
        <v>31</v>
      </c>
      <c r="B441" s="43" t="s">
        <v>738</v>
      </c>
      <c r="C441" s="43" t="s">
        <v>739</v>
      </c>
      <c r="D441" s="79" t="s">
        <v>139</v>
      </c>
      <c r="E441" s="43" t="s">
        <v>118</v>
      </c>
      <c r="F441" s="44" t="s">
        <v>905</v>
      </c>
      <c r="G441" s="48" t="s">
        <v>700</v>
      </c>
      <c r="H441" s="49">
        <v>22000</v>
      </c>
      <c r="I441" s="45">
        <v>0</v>
      </c>
      <c r="J441" s="45">
        <v>25</v>
      </c>
      <c r="K441" s="45">
        <f t="shared" si="69"/>
        <v>631.4</v>
      </c>
      <c r="L441" s="45">
        <f t="shared" si="70"/>
        <v>1561.9999999999998</v>
      </c>
      <c r="M441" s="46">
        <f t="shared" si="79"/>
        <v>242.00000000000003</v>
      </c>
      <c r="N441" s="45">
        <f t="shared" si="71"/>
        <v>668.8</v>
      </c>
      <c r="O441" s="45">
        <f t="shared" si="72"/>
        <v>1559.8000000000002</v>
      </c>
      <c r="P441" s="45">
        <v>1350.12</v>
      </c>
      <c r="Q441" s="45">
        <f t="shared" si="73"/>
        <v>6014.12</v>
      </c>
      <c r="R441" s="45">
        <f t="shared" si="74"/>
        <v>2675.3199999999997</v>
      </c>
      <c r="S441" s="45">
        <f t="shared" si="75"/>
        <v>3363.8</v>
      </c>
      <c r="T441" s="45">
        <f t="shared" si="76"/>
        <v>19324.68</v>
      </c>
      <c r="U441" s="38"/>
      <c r="V441" s="38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</row>
    <row r="442" spans="1:54" s="8" customFormat="1" ht="18.75" x14ac:dyDescent="0.3">
      <c r="A442" s="38">
        <v>32</v>
      </c>
      <c r="B442" s="43" t="s">
        <v>824</v>
      </c>
      <c r="C442" s="43" t="s">
        <v>825</v>
      </c>
      <c r="D442" s="79" t="s">
        <v>139</v>
      </c>
      <c r="E442" s="43" t="s">
        <v>289</v>
      </c>
      <c r="F442" s="44" t="s">
        <v>904</v>
      </c>
      <c r="G442" s="48" t="s">
        <v>700</v>
      </c>
      <c r="H442" s="49">
        <v>22000</v>
      </c>
      <c r="I442" s="45">
        <v>0</v>
      </c>
      <c r="J442" s="45">
        <v>25</v>
      </c>
      <c r="K442" s="45">
        <f t="shared" si="69"/>
        <v>631.4</v>
      </c>
      <c r="L442" s="45">
        <f t="shared" si="70"/>
        <v>1561.9999999999998</v>
      </c>
      <c r="M442" s="46">
        <f t="shared" si="79"/>
        <v>242.00000000000003</v>
      </c>
      <c r="N442" s="45">
        <f t="shared" si="71"/>
        <v>668.8</v>
      </c>
      <c r="O442" s="45">
        <f t="shared" si="72"/>
        <v>1559.8000000000002</v>
      </c>
      <c r="P442" s="45">
        <v>0</v>
      </c>
      <c r="Q442" s="45">
        <f t="shared" si="73"/>
        <v>4664</v>
      </c>
      <c r="R442" s="45">
        <f t="shared" si="74"/>
        <v>1325.1999999999998</v>
      </c>
      <c r="S442" s="45">
        <f t="shared" si="75"/>
        <v>3363.8</v>
      </c>
      <c r="T442" s="45">
        <f t="shared" si="76"/>
        <v>20674.8</v>
      </c>
      <c r="U442" s="38"/>
      <c r="V442" s="38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</row>
    <row r="443" spans="1:54" s="8" customFormat="1" ht="18.75" x14ac:dyDescent="0.3">
      <c r="A443" s="38">
        <v>33</v>
      </c>
      <c r="B443" s="43" t="s">
        <v>541</v>
      </c>
      <c r="C443" s="43" t="s">
        <v>658</v>
      </c>
      <c r="D443" s="79" t="s">
        <v>139</v>
      </c>
      <c r="E443" s="43" t="s">
        <v>289</v>
      </c>
      <c r="F443" s="44" t="s">
        <v>904</v>
      </c>
      <c r="G443" s="48" t="s">
        <v>700</v>
      </c>
      <c r="H443" s="45">
        <v>22000</v>
      </c>
      <c r="I443" s="45">
        <v>0</v>
      </c>
      <c r="J443" s="45">
        <v>25</v>
      </c>
      <c r="K443" s="45">
        <f t="shared" si="69"/>
        <v>631.4</v>
      </c>
      <c r="L443" s="45">
        <f t="shared" si="70"/>
        <v>1561.9999999999998</v>
      </c>
      <c r="M443" s="46">
        <f t="shared" si="79"/>
        <v>242.00000000000003</v>
      </c>
      <c r="N443" s="45">
        <f t="shared" si="71"/>
        <v>668.8</v>
      </c>
      <c r="O443" s="45">
        <f t="shared" si="72"/>
        <v>1559.8000000000002</v>
      </c>
      <c r="P443" s="45">
        <v>0</v>
      </c>
      <c r="Q443" s="45">
        <f t="shared" si="73"/>
        <v>4664</v>
      </c>
      <c r="R443" s="45">
        <f t="shared" si="74"/>
        <v>1325.1999999999998</v>
      </c>
      <c r="S443" s="45">
        <f t="shared" si="75"/>
        <v>3363.8</v>
      </c>
      <c r="T443" s="45">
        <f t="shared" si="76"/>
        <v>20674.8</v>
      </c>
      <c r="U443" s="38"/>
      <c r="V443" s="38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</row>
    <row r="444" spans="1:54" s="8" customFormat="1" ht="18.75" x14ac:dyDescent="0.3">
      <c r="A444" s="38">
        <v>34</v>
      </c>
      <c r="B444" s="43" t="s">
        <v>317</v>
      </c>
      <c r="C444" s="43" t="s">
        <v>318</v>
      </c>
      <c r="D444" s="79" t="s">
        <v>139</v>
      </c>
      <c r="E444" s="43" t="s">
        <v>702</v>
      </c>
      <c r="F444" s="44" t="s">
        <v>905</v>
      </c>
      <c r="G444" s="48" t="s">
        <v>700</v>
      </c>
      <c r="H444" s="45">
        <v>16627.8</v>
      </c>
      <c r="I444" s="45">
        <v>0</v>
      </c>
      <c r="J444" s="45">
        <v>25</v>
      </c>
      <c r="K444" s="45">
        <f t="shared" si="69"/>
        <v>477.21785999999997</v>
      </c>
      <c r="L444" s="45">
        <f t="shared" si="70"/>
        <v>1180.5737999999999</v>
      </c>
      <c r="M444" s="46">
        <f t="shared" si="79"/>
        <v>182.9058</v>
      </c>
      <c r="N444" s="45">
        <f t="shared" si="71"/>
        <v>505.48511999999999</v>
      </c>
      <c r="O444" s="45">
        <f t="shared" si="72"/>
        <v>1178.91102</v>
      </c>
      <c r="P444" s="45">
        <v>0</v>
      </c>
      <c r="Q444" s="45">
        <f t="shared" si="73"/>
        <v>3525.0935999999997</v>
      </c>
      <c r="R444" s="45">
        <f t="shared" si="74"/>
        <v>1007.70298</v>
      </c>
      <c r="S444" s="45">
        <f t="shared" si="75"/>
        <v>2542.3906200000001</v>
      </c>
      <c r="T444" s="45">
        <f t="shared" si="76"/>
        <v>15620.097019999999</v>
      </c>
      <c r="U444" s="38"/>
      <c r="V444" s="38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</row>
    <row r="445" spans="1:54" s="8" customFormat="1" ht="18.75" x14ac:dyDescent="0.3">
      <c r="A445" s="38">
        <v>35</v>
      </c>
      <c r="B445" s="43" t="s">
        <v>564</v>
      </c>
      <c r="C445" s="43" t="s">
        <v>662</v>
      </c>
      <c r="D445" s="79" t="s">
        <v>139</v>
      </c>
      <c r="E445" s="43" t="s">
        <v>702</v>
      </c>
      <c r="F445" s="44" t="s">
        <v>905</v>
      </c>
      <c r="G445" s="48" t="s">
        <v>700</v>
      </c>
      <c r="H445" s="45">
        <v>2216.94</v>
      </c>
      <c r="I445" s="45">
        <v>0</v>
      </c>
      <c r="J445" s="45">
        <v>25</v>
      </c>
      <c r="K445" s="45">
        <f t="shared" si="69"/>
        <v>63.626178000000003</v>
      </c>
      <c r="L445" s="45">
        <f t="shared" si="70"/>
        <v>157.40273999999999</v>
      </c>
      <c r="M445" s="46">
        <f t="shared" si="79"/>
        <v>24.386340000000004</v>
      </c>
      <c r="N445" s="45">
        <f t="shared" si="71"/>
        <v>67.394976</v>
      </c>
      <c r="O445" s="45">
        <f t="shared" si="72"/>
        <v>157.18104600000001</v>
      </c>
      <c r="P445" s="45">
        <v>0</v>
      </c>
      <c r="Q445" s="45">
        <f t="shared" si="73"/>
        <v>469.99127999999996</v>
      </c>
      <c r="R445" s="45">
        <f t="shared" si="74"/>
        <v>156.02115400000002</v>
      </c>
      <c r="S445" s="45">
        <f t="shared" si="75"/>
        <v>338.97012600000005</v>
      </c>
      <c r="T445" s="45">
        <f t="shared" si="76"/>
        <v>2060.918846</v>
      </c>
      <c r="U445" s="38"/>
      <c r="V445" s="38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</row>
    <row r="446" spans="1:54" s="8" customFormat="1" ht="23.25" customHeight="1" x14ac:dyDescent="0.3">
      <c r="A446" s="38"/>
      <c r="B446" s="43"/>
      <c r="C446" s="43"/>
      <c r="D446" s="43"/>
      <c r="E446" s="43"/>
      <c r="F446" s="44"/>
      <c r="G446" s="48"/>
      <c r="H446" s="53">
        <f t="shared" ref="H446:O446" si="80">SUM(H411:H445)</f>
        <v>1280665.3499999999</v>
      </c>
      <c r="I446" s="53">
        <f t="shared" si="80"/>
        <v>37762.54</v>
      </c>
      <c r="J446" s="53">
        <f t="shared" si="80"/>
        <v>875</v>
      </c>
      <c r="K446" s="53">
        <f t="shared" si="80"/>
        <v>36755.095545000011</v>
      </c>
      <c r="L446" s="53">
        <f t="shared" si="80"/>
        <v>90927.239849999984</v>
      </c>
      <c r="M446" s="54">
        <f t="shared" si="80"/>
        <v>13538.849609999999</v>
      </c>
      <c r="N446" s="53">
        <f t="shared" si="80"/>
        <v>38932.226640000001</v>
      </c>
      <c r="O446" s="53">
        <f t="shared" si="80"/>
        <v>90799.173315000007</v>
      </c>
      <c r="P446" s="53">
        <f>SUM(P412:P445)</f>
        <v>17551.559999999998</v>
      </c>
      <c r="Q446" s="53">
        <f>SUM(Q411:Q445)</f>
        <v>288504.14496000006</v>
      </c>
      <c r="R446" s="53">
        <f>SUM(R411:R445)</f>
        <v>131876.422185</v>
      </c>
      <c r="S446" s="53">
        <f>SUM(S411:S445)</f>
        <v>195265.26277499998</v>
      </c>
      <c r="T446" s="53">
        <f>SUM(T411:T445)</f>
        <v>1148788.9278150001</v>
      </c>
      <c r="U446" s="38"/>
      <c r="V446" s="38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</row>
    <row r="447" spans="1:54" s="8" customFormat="1" ht="20.25" customHeight="1" x14ac:dyDescent="0.3">
      <c r="A447" s="38"/>
      <c r="B447" s="43"/>
      <c r="C447" s="43"/>
      <c r="D447" s="43"/>
      <c r="E447" s="43"/>
      <c r="F447" s="44"/>
      <c r="G447" s="48"/>
      <c r="H447" s="53"/>
      <c r="I447" s="53"/>
      <c r="J447" s="53"/>
      <c r="K447" s="53"/>
      <c r="L447" s="53"/>
      <c r="M447" s="54"/>
      <c r="N447" s="53"/>
      <c r="O447" s="53"/>
      <c r="P447" s="53"/>
      <c r="Q447" s="53"/>
      <c r="R447" s="53"/>
      <c r="S447" s="53"/>
      <c r="T447" s="53"/>
      <c r="U447" s="38"/>
      <c r="V447" s="38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</row>
    <row r="448" spans="1:54" s="8" customFormat="1" ht="18.75" customHeight="1" x14ac:dyDescent="0.3">
      <c r="A448" s="38"/>
      <c r="B448" s="43"/>
      <c r="C448" s="43"/>
      <c r="D448" s="43"/>
      <c r="E448" s="43"/>
      <c r="F448" s="44"/>
      <c r="G448" s="48"/>
      <c r="H448" s="53"/>
      <c r="I448" s="53"/>
      <c r="J448" s="53"/>
      <c r="K448" s="53"/>
      <c r="L448" s="53"/>
      <c r="M448" s="54"/>
      <c r="N448" s="53"/>
      <c r="O448" s="53"/>
      <c r="P448" s="53"/>
      <c r="Q448" s="53"/>
      <c r="R448" s="53"/>
      <c r="S448" s="53"/>
      <c r="T448" s="53"/>
      <c r="U448" s="38"/>
      <c r="V448" s="38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</row>
    <row r="449" spans="1:64" s="8" customFormat="1" ht="23.25" customHeight="1" x14ac:dyDescent="0.3">
      <c r="A449" s="38"/>
      <c r="B449" s="39"/>
      <c r="C449" s="119" t="s">
        <v>818</v>
      </c>
      <c r="D449" s="119"/>
      <c r="E449" s="119"/>
      <c r="F449" s="40"/>
      <c r="G449" s="77"/>
      <c r="H449" s="120"/>
      <c r="I449" s="120"/>
      <c r="J449" s="120"/>
      <c r="K449" s="120"/>
      <c r="L449" s="120"/>
      <c r="M449" s="121"/>
      <c r="N449" s="120"/>
      <c r="O449" s="120"/>
      <c r="P449" s="120"/>
      <c r="Q449" s="120"/>
      <c r="R449" s="120"/>
      <c r="S449" s="120"/>
      <c r="T449" s="120"/>
      <c r="U449" s="38"/>
      <c r="V449" s="38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</row>
    <row r="450" spans="1:64" s="8" customFormat="1" ht="25.5" customHeight="1" x14ac:dyDescent="0.3">
      <c r="A450" s="38">
        <v>1</v>
      </c>
      <c r="B450" s="43" t="s">
        <v>930</v>
      </c>
      <c r="C450" s="43" t="s">
        <v>929</v>
      </c>
      <c r="D450" s="43" t="s">
        <v>818</v>
      </c>
      <c r="E450" s="43" t="s">
        <v>573</v>
      </c>
      <c r="F450" s="44" t="s">
        <v>904</v>
      </c>
      <c r="G450" s="48" t="s">
        <v>1087</v>
      </c>
      <c r="H450" s="45">
        <v>64287.3</v>
      </c>
      <c r="I450" s="45">
        <v>4293.43</v>
      </c>
      <c r="J450" s="45">
        <v>25</v>
      </c>
      <c r="K450" s="45">
        <v>1845.0455100000001</v>
      </c>
      <c r="L450" s="45">
        <v>4564.3982999999998</v>
      </c>
      <c r="M450" s="118">
        <v>707.16030000000012</v>
      </c>
      <c r="N450" s="45">
        <v>1954.33392</v>
      </c>
      <c r="O450" s="45">
        <v>4557.9695700000002</v>
      </c>
      <c r="P450" s="45">
        <v>0</v>
      </c>
      <c r="Q450" s="45">
        <v>13628.907600000002</v>
      </c>
      <c r="R450" s="45">
        <v>8117.8094300000002</v>
      </c>
      <c r="S450" s="45">
        <v>9829.5281700000014</v>
      </c>
      <c r="T450" s="45">
        <v>56169.490570000002</v>
      </c>
      <c r="U450" s="38"/>
      <c r="V450" s="38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</row>
    <row r="451" spans="1:64" s="8" customFormat="1" ht="21" customHeight="1" x14ac:dyDescent="0.3">
      <c r="A451" s="38">
        <v>2</v>
      </c>
      <c r="B451" s="43" t="s">
        <v>630</v>
      </c>
      <c r="C451" s="43" t="s">
        <v>631</v>
      </c>
      <c r="D451" s="43" t="s">
        <v>818</v>
      </c>
      <c r="E451" s="43" t="s">
        <v>41</v>
      </c>
      <c r="F451" s="44" t="s">
        <v>905</v>
      </c>
      <c r="G451" s="48" t="s">
        <v>700</v>
      </c>
      <c r="H451" s="45">
        <v>25000</v>
      </c>
      <c r="I451" s="45">
        <v>0</v>
      </c>
      <c r="J451" s="45">
        <v>25</v>
      </c>
      <c r="K451" s="45">
        <v>717.5</v>
      </c>
      <c r="L451" s="45">
        <v>1774.9999999999998</v>
      </c>
      <c r="M451" s="118">
        <v>275</v>
      </c>
      <c r="N451" s="45">
        <v>760</v>
      </c>
      <c r="O451" s="45">
        <v>1772.5000000000002</v>
      </c>
      <c r="P451" s="45">
        <v>1350.12</v>
      </c>
      <c r="Q451" s="45">
        <v>6650.12</v>
      </c>
      <c r="R451" s="45">
        <v>2852.62</v>
      </c>
      <c r="S451" s="45">
        <v>3822.5</v>
      </c>
      <c r="T451" s="45">
        <v>22147.38</v>
      </c>
      <c r="U451" s="38"/>
      <c r="V451" s="38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</row>
    <row r="452" spans="1:64" s="8" customFormat="1" ht="20.25" customHeight="1" x14ac:dyDescent="0.3">
      <c r="A452" s="38"/>
      <c r="B452" s="43"/>
      <c r="C452" s="43"/>
      <c r="D452" s="43"/>
      <c r="E452" s="43"/>
      <c r="F452" s="44"/>
      <c r="G452" s="48"/>
      <c r="H452" s="53">
        <f t="shared" ref="H452:T452" si="81">SUM(H450:H451)</f>
        <v>89287.3</v>
      </c>
      <c r="I452" s="53">
        <f t="shared" si="81"/>
        <v>4293.43</v>
      </c>
      <c r="J452" s="53">
        <f t="shared" si="81"/>
        <v>50</v>
      </c>
      <c r="K452" s="53">
        <f t="shared" si="81"/>
        <v>2562.5455099999999</v>
      </c>
      <c r="L452" s="53">
        <f t="shared" si="81"/>
        <v>6339.3982999999998</v>
      </c>
      <c r="M452" s="54">
        <f t="shared" si="81"/>
        <v>982.16030000000012</v>
      </c>
      <c r="N452" s="53">
        <f t="shared" si="81"/>
        <v>2714.33392</v>
      </c>
      <c r="O452" s="53">
        <f t="shared" si="81"/>
        <v>6330.4695700000002</v>
      </c>
      <c r="P452" s="53">
        <f t="shared" si="81"/>
        <v>1350.12</v>
      </c>
      <c r="Q452" s="53">
        <f t="shared" si="81"/>
        <v>20279.027600000001</v>
      </c>
      <c r="R452" s="53">
        <f t="shared" si="81"/>
        <v>10970.42943</v>
      </c>
      <c r="S452" s="53">
        <f t="shared" si="81"/>
        <v>13652.028170000001</v>
      </c>
      <c r="T452" s="53">
        <f t="shared" si="81"/>
        <v>78316.870569999999</v>
      </c>
      <c r="U452" s="38"/>
      <c r="V452" s="38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</row>
    <row r="453" spans="1:64" s="8" customFormat="1" ht="15.75" customHeight="1" x14ac:dyDescent="0.3">
      <c r="A453" s="38"/>
      <c r="B453" s="43"/>
      <c r="C453" s="43"/>
      <c r="D453" s="43"/>
      <c r="E453" s="43"/>
      <c r="F453" s="44"/>
      <c r="G453" s="48"/>
      <c r="H453" s="53"/>
      <c r="I453" s="53"/>
      <c r="J453" s="53"/>
      <c r="K453" s="53"/>
      <c r="L453" s="53"/>
      <c r="M453" s="56"/>
      <c r="N453" s="53"/>
      <c r="O453" s="53"/>
      <c r="P453" s="53"/>
      <c r="Q453" s="53"/>
      <c r="R453" s="53"/>
      <c r="S453" s="53"/>
      <c r="T453" s="53"/>
      <c r="U453" s="38"/>
      <c r="V453" s="38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</row>
    <row r="454" spans="1:64" s="8" customFormat="1" ht="15.75" customHeight="1" x14ac:dyDescent="0.3">
      <c r="A454" s="38"/>
      <c r="B454" s="43"/>
      <c r="C454" s="43"/>
      <c r="D454" s="43"/>
      <c r="E454" s="43"/>
      <c r="F454" s="44"/>
      <c r="G454" s="48"/>
      <c r="H454" s="45"/>
      <c r="I454" s="45"/>
      <c r="J454" s="45"/>
      <c r="K454" s="45"/>
      <c r="L454" s="45"/>
      <c r="M454" s="46"/>
      <c r="N454" s="45"/>
      <c r="O454" s="45"/>
      <c r="P454" s="45"/>
      <c r="Q454" s="45"/>
      <c r="R454" s="45"/>
      <c r="S454" s="45"/>
      <c r="T454" s="45"/>
      <c r="U454" s="38"/>
      <c r="V454" s="38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</row>
    <row r="455" spans="1:64" s="11" customFormat="1" ht="18.75" x14ac:dyDescent="0.3">
      <c r="A455" s="38"/>
      <c r="B455" s="142" t="s">
        <v>59</v>
      </c>
      <c r="C455" s="143"/>
      <c r="D455" s="144"/>
      <c r="E455" s="39"/>
      <c r="F455" s="40"/>
      <c r="G455" s="77"/>
      <c r="H455" s="41"/>
      <c r="I455" s="41"/>
      <c r="J455" s="41"/>
      <c r="K455" s="41"/>
      <c r="L455" s="41"/>
      <c r="M455" s="42"/>
      <c r="N455" s="41"/>
      <c r="O455" s="41"/>
      <c r="P455" s="41"/>
      <c r="Q455" s="41"/>
      <c r="R455" s="41"/>
      <c r="S455" s="41"/>
      <c r="T455" s="41"/>
      <c r="U455" s="38"/>
      <c r="V455" s="38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</row>
    <row r="456" spans="1:64" s="8" customFormat="1" ht="18.75" x14ac:dyDescent="0.3">
      <c r="A456" s="38">
        <v>1</v>
      </c>
      <c r="B456" s="43" t="s">
        <v>780</v>
      </c>
      <c r="C456" s="43" t="s">
        <v>448</v>
      </c>
      <c r="D456" s="43" t="s">
        <v>59</v>
      </c>
      <c r="E456" s="43" t="s">
        <v>573</v>
      </c>
      <c r="F456" s="44" t="s">
        <v>904</v>
      </c>
      <c r="G456" s="48" t="s">
        <v>1087</v>
      </c>
      <c r="H456" s="45">
        <v>100000</v>
      </c>
      <c r="I456" s="45">
        <v>12105.44</v>
      </c>
      <c r="J456" s="45">
        <v>25</v>
      </c>
      <c r="K456" s="45">
        <f>+H456*2.87%</f>
        <v>2870</v>
      </c>
      <c r="L456" s="45">
        <f>+H456*7.1%</f>
        <v>7099.9999999999991</v>
      </c>
      <c r="M456" s="46">
        <f>65050*1.1%</f>
        <v>715.55000000000007</v>
      </c>
      <c r="N456" s="45">
        <f>+H456*3.04%</f>
        <v>3040</v>
      </c>
      <c r="O456" s="45">
        <f>+H456*7.09%</f>
        <v>7090.0000000000009</v>
      </c>
      <c r="P456" s="45">
        <v>0</v>
      </c>
      <c r="Q456" s="45">
        <f>SUM(K456:P456)</f>
        <v>20815.55</v>
      </c>
      <c r="R456" s="45">
        <f>+I456+J456+K456+N456+P456</f>
        <v>18040.440000000002</v>
      </c>
      <c r="S456" s="45">
        <f>+L456+M456+O456</f>
        <v>14905.55</v>
      </c>
      <c r="T456" s="45">
        <f>+H456-R456</f>
        <v>81959.56</v>
      </c>
      <c r="U456" s="38"/>
      <c r="V456" s="38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</row>
    <row r="457" spans="1:64" s="8" customFormat="1" ht="18.75" x14ac:dyDescent="0.3">
      <c r="A457" s="38">
        <v>2</v>
      </c>
      <c r="B457" s="43" t="s">
        <v>412</v>
      </c>
      <c r="C457" s="43" t="s">
        <v>413</v>
      </c>
      <c r="D457" s="43" t="s">
        <v>59</v>
      </c>
      <c r="E457" s="48" t="s">
        <v>414</v>
      </c>
      <c r="F457" s="44" t="s">
        <v>905</v>
      </c>
      <c r="G457" s="48" t="s">
        <v>700</v>
      </c>
      <c r="H457" s="45">
        <v>70000</v>
      </c>
      <c r="I457" s="45">
        <v>4828.3999999999996</v>
      </c>
      <c r="J457" s="45">
        <v>25</v>
      </c>
      <c r="K457" s="45">
        <f>+H457*2.87%</f>
        <v>2009</v>
      </c>
      <c r="L457" s="45">
        <f>+H457*7.1%</f>
        <v>4970</v>
      </c>
      <c r="M457" s="46">
        <f>65050*1.1%</f>
        <v>715.55000000000007</v>
      </c>
      <c r="N457" s="45">
        <f>+H457*3.04%</f>
        <v>2128</v>
      </c>
      <c r="O457" s="45">
        <f>+H457*7.09%</f>
        <v>4963</v>
      </c>
      <c r="P457" s="45">
        <v>2700.24</v>
      </c>
      <c r="Q457" s="45">
        <f>SUM(K457:P457)</f>
        <v>17485.79</v>
      </c>
      <c r="R457" s="45">
        <f t="shared" ref="R457:R485" si="82">+I457+J457+K457+N457+P457</f>
        <v>11690.64</v>
      </c>
      <c r="S457" s="45">
        <f>+L457+M457+O457</f>
        <v>10648.55</v>
      </c>
      <c r="T457" s="45">
        <f>+H457-R457</f>
        <v>58309.36</v>
      </c>
      <c r="U457" s="38"/>
      <c r="V457" s="38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</row>
    <row r="458" spans="1:64" s="8" customFormat="1" ht="18.75" x14ac:dyDescent="0.3">
      <c r="A458" s="38">
        <v>3</v>
      </c>
      <c r="B458" s="43" t="s">
        <v>283</v>
      </c>
      <c r="C458" s="43" t="s">
        <v>284</v>
      </c>
      <c r="D458" s="43" t="s">
        <v>59</v>
      </c>
      <c r="E458" s="48" t="s">
        <v>941</v>
      </c>
      <c r="F458" s="44" t="s">
        <v>905</v>
      </c>
      <c r="G458" s="48" t="s">
        <v>699</v>
      </c>
      <c r="H458" s="45">
        <v>67082.399999999994</v>
      </c>
      <c r="I458" s="45">
        <v>4549.3900000000003</v>
      </c>
      <c r="J458" s="45">
        <v>25</v>
      </c>
      <c r="K458" s="45">
        <f t="shared" ref="K458:K485" si="83">+H458*2.87%</f>
        <v>1925.2648799999997</v>
      </c>
      <c r="L458" s="45">
        <f t="shared" ref="L458:L485" si="84">+H458*7.1%</f>
        <v>4762.8503999999994</v>
      </c>
      <c r="M458" s="46">
        <f>65050*1.1%</f>
        <v>715.55000000000007</v>
      </c>
      <c r="N458" s="45">
        <f t="shared" ref="N458:N485" si="85">+H458*3.04%</f>
        <v>2039.3049599999997</v>
      </c>
      <c r="O458" s="45">
        <f t="shared" ref="O458:O485" si="86">+H458*7.09%</f>
        <v>4756.1421600000003</v>
      </c>
      <c r="P458" s="45">
        <v>1350.12</v>
      </c>
      <c r="Q458" s="45">
        <f t="shared" ref="Q458:Q485" si="87">SUM(K458:P458)</f>
        <v>15549.232399999997</v>
      </c>
      <c r="R458" s="45">
        <f t="shared" si="82"/>
        <v>9889.0798399999985</v>
      </c>
      <c r="S458" s="45">
        <f t="shared" ref="S458:S485" si="88">+L458+M458+O458</f>
        <v>10234.54256</v>
      </c>
      <c r="T458" s="45">
        <f t="shared" ref="T458:T485" si="89">+H458-R458</f>
        <v>57193.320159999996</v>
      </c>
      <c r="U458" s="38"/>
      <c r="V458" s="38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</row>
    <row r="459" spans="1:64" s="8" customFormat="1" ht="18.75" x14ac:dyDescent="0.3">
      <c r="A459" s="38">
        <v>4</v>
      </c>
      <c r="B459" s="43" t="s">
        <v>477</v>
      </c>
      <c r="C459" s="43" t="s">
        <v>478</v>
      </c>
      <c r="D459" s="43" t="s">
        <v>59</v>
      </c>
      <c r="E459" s="43" t="s">
        <v>147</v>
      </c>
      <c r="F459" s="44" t="s">
        <v>905</v>
      </c>
      <c r="G459" s="48" t="s">
        <v>700</v>
      </c>
      <c r="H459" s="45">
        <v>65000</v>
      </c>
      <c r="I459" s="45">
        <v>4157.53</v>
      </c>
      <c r="J459" s="45">
        <v>25</v>
      </c>
      <c r="K459" s="45">
        <f t="shared" si="83"/>
        <v>1865.5</v>
      </c>
      <c r="L459" s="45">
        <f t="shared" si="84"/>
        <v>4615</v>
      </c>
      <c r="M459" s="46">
        <f>H459*1.1%</f>
        <v>715.00000000000011</v>
      </c>
      <c r="N459" s="45">
        <f t="shared" si="85"/>
        <v>1976</v>
      </c>
      <c r="O459" s="45">
        <f t="shared" si="86"/>
        <v>4608.5</v>
      </c>
      <c r="P459" s="45">
        <v>1350.12</v>
      </c>
      <c r="Q459" s="45">
        <f t="shared" si="87"/>
        <v>15130.119999999999</v>
      </c>
      <c r="R459" s="45">
        <f t="shared" si="82"/>
        <v>9374.15</v>
      </c>
      <c r="S459" s="45">
        <f t="shared" si="88"/>
        <v>9938.5</v>
      </c>
      <c r="T459" s="45">
        <f t="shared" si="89"/>
        <v>55625.85</v>
      </c>
      <c r="U459" s="38"/>
      <c r="V459" s="38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</row>
    <row r="460" spans="1:64" s="8" customFormat="1" ht="18.75" x14ac:dyDescent="0.3">
      <c r="A460" s="38">
        <v>5</v>
      </c>
      <c r="B460" s="43" t="s">
        <v>1034</v>
      </c>
      <c r="C460" s="43" t="s">
        <v>1035</v>
      </c>
      <c r="D460" s="43" t="s">
        <v>59</v>
      </c>
      <c r="E460" s="43" t="s">
        <v>573</v>
      </c>
      <c r="F460" s="44" t="s">
        <v>904</v>
      </c>
      <c r="G460" s="48" t="s">
        <v>1087</v>
      </c>
      <c r="H460" s="45">
        <v>60000</v>
      </c>
      <c r="I460" s="45">
        <v>3486.65</v>
      </c>
      <c r="J460" s="45">
        <v>25</v>
      </c>
      <c r="K460" s="45">
        <f>+H460*2.87%</f>
        <v>1722</v>
      </c>
      <c r="L460" s="45">
        <f>+H460*7.1%</f>
        <v>4260</v>
      </c>
      <c r="M460" s="46">
        <f>H460*1.1%</f>
        <v>660.00000000000011</v>
      </c>
      <c r="N460" s="45">
        <f>+H460*3.04%</f>
        <v>1824</v>
      </c>
      <c r="O460" s="45">
        <f>+H460*7.09%</f>
        <v>4254</v>
      </c>
      <c r="P460" s="45">
        <v>0</v>
      </c>
      <c r="Q460" s="45">
        <f>SUM(K460:P460)</f>
        <v>12720</v>
      </c>
      <c r="R460" s="45">
        <f t="shared" si="82"/>
        <v>7057.65</v>
      </c>
      <c r="S460" s="45">
        <f>+L460+M460+O460</f>
        <v>9174</v>
      </c>
      <c r="T460" s="45">
        <f>+H460-R460</f>
        <v>52942.35</v>
      </c>
      <c r="U460" s="38"/>
      <c r="V460" s="38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</row>
    <row r="461" spans="1:64" s="8" customFormat="1" ht="18.75" x14ac:dyDescent="0.3">
      <c r="A461" s="38">
        <v>6</v>
      </c>
      <c r="B461" s="43" t="s">
        <v>203</v>
      </c>
      <c r="C461" s="43" t="s">
        <v>640</v>
      </c>
      <c r="D461" s="43" t="s">
        <v>59</v>
      </c>
      <c r="E461" s="43" t="s">
        <v>147</v>
      </c>
      <c r="F461" s="44" t="s">
        <v>905</v>
      </c>
      <c r="G461" s="48" t="s">
        <v>699</v>
      </c>
      <c r="H461" s="45">
        <v>53665.919999999998</v>
      </c>
      <c r="I461" s="45">
        <v>2168.87</v>
      </c>
      <c r="J461" s="45">
        <v>25</v>
      </c>
      <c r="K461" s="45">
        <f t="shared" si="83"/>
        <v>1540.211904</v>
      </c>
      <c r="L461" s="45">
        <f t="shared" si="84"/>
        <v>3810.2803199999994</v>
      </c>
      <c r="M461" s="46">
        <f t="shared" ref="M461:M485" si="90">+H461*1.1%</f>
        <v>590.32512000000008</v>
      </c>
      <c r="N461" s="45">
        <f t="shared" si="85"/>
        <v>1631.443968</v>
      </c>
      <c r="O461" s="45">
        <f t="shared" si="86"/>
        <v>3804.913728</v>
      </c>
      <c r="P461" s="45">
        <v>1350.12</v>
      </c>
      <c r="Q461" s="45">
        <f t="shared" si="87"/>
        <v>12727.295040000001</v>
      </c>
      <c r="R461" s="45">
        <f t="shared" si="82"/>
        <v>6715.6458720000001</v>
      </c>
      <c r="S461" s="45">
        <f t="shared" si="88"/>
        <v>8205.5191679999989</v>
      </c>
      <c r="T461" s="45">
        <f t="shared" si="89"/>
        <v>46950.274127999997</v>
      </c>
      <c r="U461" s="38"/>
      <c r="V461" s="38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</row>
    <row r="462" spans="1:64" s="8" customFormat="1" ht="18.75" x14ac:dyDescent="0.3">
      <c r="A462" s="38">
        <v>7</v>
      </c>
      <c r="B462" s="43" t="s">
        <v>843</v>
      </c>
      <c r="C462" s="43" t="s">
        <v>844</v>
      </c>
      <c r="D462" s="43" t="s">
        <v>59</v>
      </c>
      <c r="E462" s="43" t="s">
        <v>671</v>
      </c>
      <c r="F462" s="44" t="s">
        <v>904</v>
      </c>
      <c r="G462" s="48" t="s">
        <v>700</v>
      </c>
      <c r="H462" s="45">
        <v>45000</v>
      </c>
      <c r="I462" s="45">
        <v>1148.33</v>
      </c>
      <c r="J462" s="45">
        <v>25</v>
      </c>
      <c r="K462" s="45">
        <f>+H462*2.87%</f>
        <v>1291.5</v>
      </c>
      <c r="L462" s="45">
        <f>+H462*7.1%</f>
        <v>3194.9999999999995</v>
      </c>
      <c r="M462" s="46">
        <f>+H462*1.1%</f>
        <v>495.00000000000006</v>
      </c>
      <c r="N462" s="45">
        <f>+H462*3.04%</f>
        <v>1368</v>
      </c>
      <c r="O462" s="45">
        <f>+H462*7.09%</f>
        <v>3190.5</v>
      </c>
      <c r="P462" s="45">
        <v>0</v>
      </c>
      <c r="Q462" s="45">
        <f>SUM(K462:P462)</f>
        <v>9540</v>
      </c>
      <c r="R462" s="45">
        <f t="shared" si="82"/>
        <v>3832.83</v>
      </c>
      <c r="S462" s="45">
        <f>+L462+M462+O462</f>
        <v>6880.5</v>
      </c>
      <c r="T462" s="45">
        <f>+H462-R462</f>
        <v>41167.17</v>
      </c>
      <c r="U462" s="38"/>
      <c r="V462" s="38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</row>
    <row r="463" spans="1:64" s="8" customFormat="1" ht="18.75" x14ac:dyDescent="0.3">
      <c r="A463" s="38">
        <v>8</v>
      </c>
      <c r="B463" s="43" t="s">
        <v>259</v>
      </c>
      <c r="C463" s="43" t="s">
        <v>260</v>
      </c>
      <c r="D463" s="43" t="s">
        <v>59</v>
      </c>
      <c r="E463" s="48" t="s">
        <v>261</v>
      </c>
      <c r="F463" s="44" t="s">
        <v>905</v>
      </c>
      <c r="G463" s="48" t="s">
        <v>699</v>
      </c>
      <c r="H463" s="45">
        <v>41926.5</v>
      </c>
      <c r="I463" s="45">
        <v>309.51</v>
      </c>
      <c r="J463" s="45">
        <v>25</v>
      </c>
      <c r="K463" s="45">
        <f t="shared" si="83"/>
        <v>1203.2905499999999</v>
      </c>
      <c r="L463" s="45">
        <f t="shared" si="84"/>
        <v>2976.7814999999996</v>
      </c>
      <c r="M463" s="46">
        <f t="shared" si="90"/>
        <v>461.19150000000002</v>
      </c>
      <c r="N463" s="45">
        <f t="shared" si="85"/>
        <v>1274.5655999999999</v>
      </c>
      <c r="O463" s="45">
        <f t="shared" si="86"/>
        <v>2972.5888500000001</v>
      </c>
      <c r="P463" s="45">
        <v>2700.24</v>
      </c>
      <c r="Q463" s="45">
        <f t="shared" si="87"/>
        <v>11588.657999999999</v>
      </c>
      <c r="R463" s="45">
        <f t="shared" si="82"/>
        <v>5512.6061499999996</v>
      </c>
      <c r="S463" s="45">
        <f t="shared" si="88"/>
        <v>6410.56185</v>
      </c>
      <c r="T463" s="45">
        <f t="shared" si="89"/>
        <v>36413.89385</v>
      </c>
      <c r="U463" s="38"/>
      <c r="V463" s="38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</row>
    <row r="464" spans="1:64" s="8" customFormat="1" ht="18.75" x14ac:dyDescent="0.3">
      <c r="A464" s="38">
        <v>9</v>
      </c>
      <c r="B464" s="43" t="s">
        <v>1005</v>
      </c>
      <c r="C464" s="43" t="s">
        <v>1006</v>
      </c>
      <c r="D464" s="43" t="s">
        <v>59</v>
      </c>
      <c r="E464" s="48" t="s">
        <v>433</v>
      </c>
      <c r="F464" s="44" t="s">
        <v>905</v>
      </c>
      <c r="G464" s="48" t="s">
        <v>700</v>
      </c>
      <c r="H464" s="45">
        <v>40000</v>
      </c>
      <c r="I464" s="45">
        <v>442.65</v>
      </c>
      <c r="J464" s="45">
        <v>25</v>
      </c>
      <c r="K464" s="45">
        <f t="shared" si="83"/>
        <v>1148</v>
      </c>
      <c r="L464" s="45">
        <f t="shared" si="84"/>
        <v>2839.9999999999995</v>
      </c>
      <c r="M464" s="46">
        <f t="shared" si="90"/>
        <v>440.00000000000006</v>
      </c>
      <c r="N464" s="45">
        <f t="shared" si="85"/>
        <v>1216</v>
      </c>
      <c r="O464" s="45">
        <f t="shared" si="86"/>
        <v>2836</v>
      </c>
      <c r="P464" s="45">
        <v>0</v>
      </c>
      <c r="Q464" s="45">
        <f t="shared" si="87"/>
        <v>8480</v>
      </c>
      <c r="R464" s="45">
        <f t="shared" si="82"/>
        <v>2831.65</v>
      </c>
      <c r="S464" s="45">
        <f t="shared" si="88"/>
        <v>6116</v>
      </c>
      <c r="T464" s="45">
        <f t="shared" si="89"/>
        <v>37168.35</v>
      </c>
      <c r="U464" s="38"/>
      <c r="V464" s="38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</row>
    <row r="465" spans="1:54" s="8" customFormat="1" ht="18.75" x14ac:dyDescent="0.3">
      <c r="A465" s="38">
        <v>10</v>
      </c>
      <c r="B465" s="43" t="s">
        <v>57</v>
      </c>
      <c r="C465" s="43" t="s">
        <v>58</v>
      </c>
      <c r="D465" s="43" t="s">
        <v>59</v>
      </c>
      <c r="E465" s="43" t="s">
        <v>60</v>
      </c>
      <c r="F465" s="44" t="s">
        <v>905</v>
      </c>
      <c r="G465" s="48" t="s">
        <v>699</v>
      </c>
      <c r="H465" s="45">
        <v>35138.400000000001</v>
      </c>
      <c r="I465" s="45">
        <v>0</v>
      </c>
      <c r="J465" s="45">
        <v>25</v>
      </c>
      <c r="K465" s="45">
        <f t="shared" si="83"/>
        <v>1008.47208</v>
      </c>
      <c r="L465" s="45">
        <f t="shared" si="84"/>
        <v>2494.8263999999999</v>
      </c>
      <c r="M465" s="46">
        <f t="shared" si="90"/>
        <v>386.52240000000006</v>
      </c>
      <c r="N465" s="45">
        <f t="shared" si="85"/>
        <v>1068.2073600000001</v>
      </c>
      <c r="O465" s="45">
        <f t="shared" si="86"/>
        <v>2491.3125600000003</v>
      </c>
      <c r="P465" s="45">
        <v>2700.24</v>
      </c>
      <c r="Q465" s="45">
        <f t="shared" si="87"/>
        <v>10149.5808</v>
      </c>
      <c r="R465" s="45">
        <f t="shared" si="82"/>
        <v>4801.9194399999997</v>
      </c>
      <c r="S465" s="45">
        <f t="shared" si="88"/>
        <v>5372.6613600000001</v>
      </c>
      <c r="T465" s="45">
        <f t="shared" si="89"/>
        <v>30336.480560000004</v>
      </c>
      <c r="U465" s="38"/>
      <c r="V465" s="38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</row>
    <row r="466" spans="1:54" s="8" customFormat="1" ht="18.75" x14ac:dyDescent="0.3">
      <c r="A466" s="38">
        <v>11</v>
      </c>
      <c r="B466" s="43" t="s">
        <v>826</v>
      </c>
      <c r="C466" s="43" t="s">
        <v>827</v>
      </c>
      <c r="D466" s="43" t="s">
        <v>59</v>
      </c>
      <c r="E466" s="43" t="s">
        <v>433</v>
      </c>
      <c r="F466" s="44" t="s">
        <v>905</v>
      </c>
      <c r="G466" s="48" t="s">
        <v>700</v>
      </c>
      <c r="H466" s="45">
        <v>35000</v>
      </c>
      <c r="I466" s="45">
        <v>0</v>
      </c>
      <c r="J466" s="45">
        <v>25</v>
      </c>
      <c r="K466" s="45">
        <f t="shared" si="83"/>
        <v>1004.5</v>
      </c>
      <c r="L466" s="45">
        <f t="shared" si="84"/>
        <v>2485</v>
      </c>
      <c r="M466" s="46">
        <f t="shared" si="90"/>
        <v>385.00000000000006</v>
      </c>
      <c r="N466" s="45">
        <f t="shared" si="85"/>
        <v>1064</v>
      </c>
      <c r="O466" s="45">
        <f t="shared" si="86"/>
        <v>2481.5</v>
      </c>
      <c r="P466" s="45">
        <v>0</v>
      </c>
      <c r="Q466" s="45">
        <f t="shared" si="87"/>
        <v>7420</v>
      </c>
      <c r="R466" s="45">
        <f t="shared" si="82"/>
        <v>2093.5</v>
      </c>
      <c r="S466" s="45">
        <f t="shared" si="88"/>
        <v>5351.5</v>
      </c>
      <c r="T466" s="45">
        <f t="shared" si="89"/>
        <v>32906.5</v>
      </c>
      <c r="U466" s="38"/>
      <c r="V466" s="38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</row>
    <row r="467" spans="1:54" s="8" customFormat="1" ht="18.75" x14ac:dyDescent="0.3">
      <c r="A467" s="38">
        <v>12</v>
      </c>
      <c r="B467" s="43" t="s">
        <v>1003</v>
      </c>
      <c r="C467" s="43" t="s">
        <v>1004</v>
      </c>
      <c r="D467" s="43" t="s">
        <v>59</v>
      </c>
      <c r="E467" s="43" t="s">
        <v>433</v>
      </c>
      <c r="F467" s="44" t="s">
        <v>905</v>
      </c>
      <c r="G467" s="48" t="s">
        <v>700</v>
      </c>
      <c r="H467" s="45">
        <v>35000</v>
      </c>
      <c r="I467" s="45">
        <v>0</v>
      </c>
      <c r="J467" s="45">
        <v>25</v>
      </c>
      <c r="K467" s="45">
        <f t="shared" si="83"/>
        <v>1004.5</v>
      </c>
      <c r="L467" s="45">
        <f t="shared" si="84"/>
        <v>2485</v>
      </c>
      <c r="M467" s="46">
        <f t="shared" si="90"/>
        <v>385.00000000000006</v>
      </c>
      <c r="N467" s="45">
        <f t="shared" si="85"/>
        <v>1064</v>
      </c>
      <c r="O467" s="45">
        <f t="shared" si="86"/>
        <v>2481.5</v>
      </c>
      <c r="P467" s="45">
        <v>0</v>
      </c>
      <c r="Q467" s="45">
        <f t="shared" si="87"/>
        <v>7420</v>
      </c>
      <c r="R467" s="45">
        <f t="shared" si="82"/>
        <v>2093.5</v>
      </c>
      <c r="S467" s="45">
        <f t="shared" si="88"/>
        <v>5351.5</v>
      </c>
      <c r="T467" s="45">
        <f t="shared" si="89"/>
        <v>32906.5</v>
      </c>
      <c r="U467" s="38"/>
      <c r="V467" s="38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</row>
    <row r="468" spans="1:54" s="8" customFormat="1" ht="18.75" x14ac:dyDescent="0.3">
      <c r="A468" s="38">
        <v>13</v>
      </c>
      <c r="B468" s="43" t="s">
        <v>921</v>
      </c>
      <c r="C468" s="43" t="s">
        <v>922</v>
      </c>
      <c r="D468" s="43" t="s">
        <v>59</v>
      </c>
      <c r="E468" s="43" t="s">
        <v>433</v>
      </c>
      <c r="F468" s="44" t="s">
        <v>905</v>
      </c>
      <c r="G468" s="48" t="s">
        <v>700</v>
      </c>
      <c r="H468" s="45">
        <v>35000</v>
      </c>
      <c r="I468" s="45">
        <v>0</v>
      </c>
      <c r="J468" s="45">
        <v>25</v>
      </c>
      <c r="K468" s="45">
        <f t="shared" si="83"/>
        <v>1004.5</v>
      </c>
      <c r="L468" s="45">
        <f t="shared" si="84"/>
        <v>2485</v>
      </c>
      <c r="M468" s="46">
        <f t="shared" si="90"/>
        <v>385.00000000000006</v>
      </c>
      <c r="N468" s="45">
        <f t="shared" si="85"/>
        <v>1064</v>
      </c>
      <c r="O468" s="45">
        <f t="shared" si="86"/>
        <v>2481.5</v>
      </c>
      <c r="P468" s="45">
        <v>0</v>
      </c>
      <c r="Q468" s="45">
        <f t="shared" si="87"/>
        <v>7420</v>
      </c>
      <c r="R468" s="45">
        <f t="shared" si="82"/>
        <v>2093.5</v>
      </c>
      <c r="S468" s="45">
        <f t="shared" si="88"/>
        <v>5351.5</v>
      </c>
      <c r="T468" s="45">
        <f t="shared" si="89"/>
        <v>32906.5</v>
      </c>
      <c r="U468" s="38"/>
      <c r="V468" s="38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</row>
    <row r="469" spans="1:54" s="6" customFormat="1" ht="18.75" x14ac:dyDescent="0.3">
      <c r="A469" s="38">
        <v>14</v>
      </c>
      <c r="B469" s="43" t="s">
        <v>1055</v>
      </c>
      <c r="C469" s="43" t="s">
        <v>1054</v>
      </c>
      <c r="D469" s="43" t="s">
        <v>59</v>
      </c>
      <c r="E469" s="43" t="s">
        <v>433</v>
      </c>
      <c r="F469" s="44" t="s">
        <v>904</v>
      </c>
      <c r="G469" s="48" t="s">
        <v>700</v>
      </c>
      <c r="H469" s="45">
        <v>35000</v>
      </c>
      <c r="I469" s="45">
        <v>0</v>
      </c>
      <c r="J469" s="45">
        <v>25</v>
      </c>
      <c r="K469" s="45">
        <f>+H469*2.87%</f>
        <v>1004.5</v>
      </c>
      <c r="L469" s="45">
        <f>+H469*7.1%</f>
        <v>2485</v>
      </c>
      <c r="M469" s="46">
        <f>+H469*1.1%</f>
        <v>385.00000000000006</v>
      </c>
      <c r="N469" s="45">
        <f>+H469*3.04%</f>
        <v>1064</v>
      </c>
      <c r="O469" s="45">
        <f>+H469*7.09%</f>
        <v>2481.5</v>
      </c>
      <c r="P469" s="45">
        <v>0</v>
      </c>
      <c r="Q469" s="45">
        <f>SUM(K469:P469)</f>
        <v>7420</v>
      </c>
      <c r="R469" s="45">
        <f t="shared" si="82"/>
        <v>2093.5</v>
      </c>
      <c r="S469" s="45">
        <f>+L469+M469+O469</f>
        <v>5351.5</v>
      </c>
      <c r="T469" s="45">
        <f>+H469-R469</f>
        <v>32906.5</v>
      </c>
      <c r="U469" s="38"/>
      <c r="V469" s="38"/>
    </row>
    <row r="470" spans="1:54" s="8" customFormat="1" ht="18.75" x14ac:dyDescent="0.3">
      <c r="A470" s="38">
        <v>15</v>
      </c>
      <c r="B470" s="43" t="s">
        <v>828</v>
      </c>
      <c r="C470" s="43" t="s">
        <v>829</v>
      </c>
      <c r="D470" s="43" t="s">
        <v>59</v>
      </c>
      <c r="E470" s="43" t="s">
        <v>433</v>
      </c>
      <c r="F470" s="44" t="s">
        <v>905</v>
      </c>
      <c r="G470" s="48" t="s">
        <v>700</v>
      </c>
      <c r="H470" s="45">
        <v>35000</v>
      </c>
      <c r="I470" s="45">
        <v>0</v>
      </c>
      <c r="J470" s="45">
        <v>25</v>
      </c>
      <c r="K470" s="45">
        <f t="shared" si="83"/>
        <v>1004.5</v>
      </c>
      <c r="L470" s="45">
        <f t="shared" si="84"/>
        <v>2485</v>
      </c>
      <c r="M470" s="46">
        <f t="shared" si="90"/>
        <v>385.00000000000006</v>
      </c>
      <c r="N470" s="45">
        <f t="shared" si="85"/>
        <v>1064</v>
      </c>
      <c r="O470" s="45">
        <f t="shared" si="86"/>
        <v>2481.5</v>
      </c>
      <c r="P470" s="45">
        <v>0</v>
      </c>
      <c r="Q470" s="45">
        <f t="shared" si="87"/>
        <v>7420</v>
      </c>
      <c r="R470" s="45">
        <f t="shared" si="82"/>
        <v>2093.5</v>
      </c>
      <c r="S470" s="45">
        <f t="shared" si="88"/>
        <v>5351.5</v>
      </c>
      <c r="T470" s="45">
        <f t="shared" si="89"/>
        <v>32906.5</v>
      </c>
      <c r="U470" s="38"/>
      <c r="V470" s="38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</row>
    <row r="471" spans="1:54" s="8" customFormat="1" ht="18.75" x14ac:dyDescent="0.3">
      <c r="A471" s="38">
        <v>16</v>
      </c>
      <c r="B471" s="43" t="s">
        <v>281</v>
      </c>
      <c r="C471" s="43" t="s">
        <v>282</v>
      </c>
      <c r="D471" s="43" t="s">
        <v>59</v>
      </c>
      <c r="E471" s="43" t="s">
        <v>41</v>
      </c>
      <c r="F471" s="44" t="s">
        <v>905</v>
      </c>
      <c r="G471" s="48" t="s">
        <v>699</v>
      </c>
      <c r="H471" s="45">
        <v>33062.04</v>
      </c>
      <c r="I471" s="45">
        <v>0</v>
      </c>
      <c r="J471" s="45">
        <v>25</v>
      </c>
      <c r="K471" s="45">
        <f t="shared" si="83"/>
        <v>948.88054799999998</v>
      </c>
      <c r="L471" s="45">
        <f t="shared" si="84"/>
        <v>2347.4048399999997</v>
      </c>
      <c r="M471" s="46">
        <f t="shared" si="90"/>
        <v>363.68244000000004</v>
      </c>
      <c r="N471" s="45">
        <f t="shared" si="85"/>
        <v>1005.086016</v>
      </c>
      <c r="O471" s="45">
        <f t="shared" si="86"/>
        <v>2344.0986360000002</v>
      </c>
      <c r="P471" s="45">
        <v>1350.12</v>
      </c>
      <c r="Q471" s="45">
        <f t="shared" si="87"/>
        <v>8359.2724799999996</v>
      </c>
      <c r="R471" s="45">
        <f t="shared" si="82"/>
        <v>3329.0865639999997</v>
      </c>
      <c r="S471" s="45">
        <f t="shared" si="88"/>
        <v>5055.1859160000004</v>
      </c>
      <c r="T471" s="45">
        <f t="shared" si="89"/>
        <v>29732.953436</v>
      </c>
      <c r="U471" s="38"/>
      <c r="V471" s="38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</row>
    <row r="472" spans="1:54" s="8" customFormat="1" ht="18.75" x14ac:dyDescent="0.3">
      <c r="A472" s="38">
        <v>17</v>
      </c>
      <c r="B472" s="43" t="s">
        <v>255</v>
      </c>
      <c r="C472" s="43" t="s">
        <v>256</v>
      </c>
      <c r="D472" s="43" t="s">
        <v>59</v>
      </c>
      <c r="E472" s="43" t="s">
        <v>33</v>
      </c>
      <c r="F472" s="44" t="s">
        <v>905</v>
      </c>
      <c r="G472" s="48" t="s">
        <v>700</v>
      </c>
      <c r="H472" s="45">
        <v>33000</v>
      </c>
      <c r="I472" s="45">
        <v>0</v>
      </c>
      <c r="J472" s="45">
        <v>25</v>
      </c>
      <c r="K472" s="45">
        <f t="shared" si="83"/>
        <v>947.1</v>
      </c>
      <c r="L472" s="45">
        <f t="shared" si="84"/>
        <v>2343</v>
      </c>
      <c r="M472" s="46">
        <f t="shared" si="90"/>
        <v>363.00000000000006</v>
      </c>
      <c r="N472" s="45">
        <f t="shared" si="85"/>
        <v>1003.2</v>
      </c>
      <c r="O472" s="45">
        <f t="shared" si="86"/>
        <v>2339.7000000000003</v>
      </c>
      <c r="P472" s="45">
        <v>1350.12</v>
      </c>
      <c r="Q472" s="45">
        <f t="shared" si="87"/>
        <v>8346.119999999999</v>
      </c>
      <c r="R472" s="45">
        <f t="shared" si="82"/>
        <v>3325.42</v>
      </c>
      <c r="S472" s="45">
        <f t="shared" si="88"/>
        <v>5045.7000000000007</v>
      </c>
      <c r="T472" s="45">
        <f t="shared" si="89"/>
        <v>29674.58</v>
      </c>
      <c r="U472" s="38"/>
      <c r="V472" s="38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</row>
    <row r="473" spans="1:54" s="8" customFormat="1" ht="18.75" x14ac:dyDescent="0.3">
      <c r="A473" s="38">
        <v>18</v>
      </c>
      <c r="B473" s="43" t="s">
        <v>912</v>
      </c>
      <c r="C473" s="43" t="s">
        <v>913</v>
      </c>
      <c r="D473" s="43" t="s">
        <v>59</v>
      </c>
      <c r="E473" s="43" t="s">
        <v>433</v>
      </c>
      <c r="F473" s="44" t="s">
        <v>905</v>
      </c>
      <c r="G473" s="48" t="s">
        <v>700</v>
      </c>
      <c r="H473" s="45">
        <v>33000</v>
      </c>
      <c r="I473" s="45">
        <v>0</v>
      </c>
      <c r="J473" s="45">
        <v>25</v>
      </c>
      <c r="K473" s="45">
        <f t="shared" si="83"/>
        <v>947.1</v>
      </c>
      <c r="L473" s="45">
        <f t="shared" si="84"/>
        <v>2343</v>
      </c>
      <c r="M473" s="46">
        <f t="shared" si="90"/>
        <v>363.00000000000006</v>
      </c>
      <c r="N473" s="45">
        <f t="shared" si="85"/>
        <v>1003.2</v>
      </c>
      <c r="O473" s="45">
        <f t="shared" si="86"/>
        <v>2339.7000000000003</v>
      </c>
      <c r="P473" s="45">
        <v>0</v>
      </c>
      <c r="Q473" s="45">
        <f t="shared" si="87"/>
        <v>6996</v>
      </c>
      <c r="R473" s="45">
        <f t="shared" si="82"/>
        <v>1975.3000000000002</v>
      </c>
      <c r="S473" s="45">
        <f t="shared" si="88"/>
        <v>5045.7000000000007</v>
      </c>
      <c r="T473" s="45">
        <f t="shared" si="89"/>
        <v>31024.7</v>
      </c>
      <c r="U473" s="38"/>
      <c r="V473" s="38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</row>
    <row r="474" spans="1:54" s="8" customFormat="1" ht="18.75" x14ac:dyDescent="0.3">
      <c r="A474" s="38">
        <v>19</v>
      </c>
      <c r="B474" s="43" t="s">
        <v>278</v>
      </c>
      <c r="C474" s="43" t="s">
        <v>645</v>
      </c>
      <c r="D474" s="43" t="s">
        <v>59</v>
      </c>
      <c r="E474" s="43" t="s">
        <v>41</v>
      </c>
      <c r="F474" s="44" t="s">
        <v>905</v>
      </c>
      <c r="G474" s="48" t="s">
        <v>699</v>
      </c>
      <c r="H474" s="45">
        <v>31025.61</v>
      </c>
      <c r="I474" s="45">
        <v>0</v>
      </c>
      <c r="J474" s="45">
        <v>25</v>
      </c>
      <c r="K474" s="45">
        <f t="shared" si="83"/>
        <v>890.43500700000004</v>
      </c>
      <c r="L474" s="45">
        <f t="shared" si="84"/>
        <v>2202.8183099999997</v>
      </c>
      <c r="M474" s="46">
        <f t="shared" si="90"/>
        <v>341.28171000000003</v>
      </c>
      <c r="N474" s="45">
        <f t="shared" si="85"/>
        <v>943.17854399999999</v>
      </c>
      <c r="O474" s="45">
        <f t="shared" si="86"/>
        <v>2199.715749</v>
      </c>
      <c r="P474" s="45">
        <v>2700.24</v>
      </c>
      <c r="Q474" s="45">
        <f t="shared" si="87"/>
        <v>9277.6693200000009</v>
      </c>
      <c r="R474" s="45">
        <f t="shared" si="82"/>
        <v>4558.8535510000002</v>
      </c>
      <c r="S474" s="45">
        <f t="shared" si="88"/>
        <v>4743.8157689999998</v>
      </c>
      <c r="T474" s="45">
        <f t="shared" si="89"/>
        <v>26466.756449</v>
      </c>
      <c r="U474" s="38"/>
      <c r="V474" s="38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</row>
    <row r="475" spans="1:54" s="8" customFormat="1" ht="18.75" x14ac:dyDescent="0.3">
      <c r="A475" s="38">
        <v>20</v>
      </c>
      <c r="B475" s="43" t="s">
        <v>447</v>
      </c>
      <c r="C475" s="43" t="s">
        <v>448</v>
      </c>
      <c r="D475" s="43" t="s">
        <v>59</v>
      </c>
      <c r="E475" s="43" t="s">
        <v>149</v>
      </c>
      <c r="F475" s="44" t="s">
        <v>905</v>
      </c>
      <c r="G475" s="48" t="s">
        <v>700</v>
      </c>
      <c r="H475" s="45">
        <v>30613</v>
      </c>
      <c r="I475" s="45">
        <v>0</v>
      </c>
      <c r="J475" s="45">
        <v>25</v>
      </c>
      <c r="K475" s="45">
        <f t="shared" si="83"/>
        <v>878.59310000000005</v>
      </c>
      <c r="L475" s="45">
        <f t="shared" si="84"/>
        <v>2173.5229999999997</v>
      </c>
      <c r="M475" s="46">
        <f t="shared" si="90"/>
        <v>336.74300000000005</v>
      </c>
      <c r="N475" s="45">
        <f t="shared" si="85"/>
        <v>930.63520000000005</v>
      </c>
      <c r="O475" s="45">
        <f t="shared" si="86"/>
        <v>2170.4617000000003</v>
      </c>
      <c r="P475" s="45">
        <v>0</v>
      </c>
      <c r="Q475" s="45">
        <f t="shared" si="87"/>
        <v>6489.9560000000001</v>
      </c>
      <c r="R475" s="45">
        <f t="shared" si="82"/>
        <v>1834.2283000000002</v>
      </c>
      <c r="S475" s="45">
        <f t="shared" si="88"/>
        <v>4680.7276999999995</v>
      </c>
      <c r="T475" s="45">
        <f t="shared" si="89"/>
        <v>28778.771700000001</v>
      </c>
      <c r="U475" s="38"/>
      <c r="V475" s="38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</row>
    <row r="476" spans="1:54" s="8" customFormat="1" ht="18.75" x14ac:dyDescent="0.3">
      <c r="A476" s="38">
        <v>21</v>
      </c>
      <c r="B476" s="43" t="s">
        <v>492</v>
      </c>
      <c r="C476" s="43" t="s">
        <v>647</v>
      </c>
      <c r="D476" s="43" t="s">
        <v>59</v>
      </c>
      <c r="E476" s="43" t="s">
        <v>603</v>
      </c>
      <c r="F476" s="44" t="s">
        <v>905</v>
      </c>
      <c r="G476" s="48" t="s">
        <v>700</v>
      </c>
      <c r="H476" s="45">
        <v>30613</v>
      </c>
      <c r="I476" s="45">
        <v>0</v>
      </c>
      <c r="J476" s="45">
        <v>25</v>
      </c>
      <c r="K476" s="45">
        <f t="shared" si="83"/>
        <v>878.59310000000005</v>
      </c>
      <c r="L476" s="45">
        <f t="shared" si="84"/>
        <v>2173.5229999999997</v>
      </c>
      <c r="M476" s="46">
        <f t="shared" si="90"/>
        <v>336.74300000000005</v>
      </c>
      <c r="N476" s="45">
        <f t="shared" si="85"/>
        <v>930.63520000000005</v>
      </c>
      <c r="O476" s="45">
        <f t="shared" si="86"/>
        <v>2170.4617000000003</v>
      </c>
      <c r="P476" s="45">
        <v>0</v>
      </c>
      <c r="Q476" s="45">
        <f t="shared" si="87"/>
        <v>6489.9560000000001</v>
      </c>
      <c r="R476" s="45">
        <f t="shared" si="82"/>
        <v>1834.2283000000002</v>
      </c>
      <c r="S476" s="45">
        <f t="shared" si="88"/>
        <v>4680.7276999999995</v>
      </c>
      <c r="T476" s="45">
        <f t="shared" si="89"/>
        <v>28778.771700000001</v>
      </c>
      <c r="U476" s="38"/>
      <c r="V476" s="38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</row>
    <row r="477" spans="1:54" s="8" customFormat="1" ht="18.75" x14ac:dyDescent="0.3">
      <c r="A477" s="38">
        <v>22</v>
      </c>
      <c r="B477" s="43" t="s">
        <v>162</v>
      </c>
      <c r="C477" s="43" t="s">
        <v>163</v>
      </c>
      <c r="D477" s="43" t="s">
        <v>59</v>
      </c>
      <c r="E477" s="43" t="s">
        <v>41</v>
      </c>
      <c r="F477" s="44" t="s">
        <v>905</v>
      </c>
      <c r="G477" s="48" t="s">
        <v>700</v>
      </c>
      <c r="H477" s="45">
        <v>30613</v>
      </c>
      <c r="I477" s="45">
        <v>0</v>
      </c>
      <c r="J477" s="45">
        <v>25</v>
      </c>
      <c r="K477" s="45">
        <f t="shared" si="83"/>
        <v>878.59310000000005</v>
      </c>
      <c r="L477" s="45">
        <f t="shared" si="84"/>
        <v>2173.5229999999997</v>
      </c>
      <c r="M477" s="46">
        <f t="shared" si="90"/>
        <v>336.74300000000005</v>
      </c>
      <c r="N477" s="45">
        <f t="shared" si="85"/>
        <v>930.63520000000005</v>
      </c>
      <c r="O477" s="45">
        <f t="shared" si="86"/>
        <v>2170.4617000000003</v>
      </c>
      <c r="P477" s="45">
        <v>0</v>
      </c>
      <c r="Q477" s="45">
        <f t="shared" si="87"/>
        <v>6489.9560000000001</v>
      </c>
      <c r="R477" s="45">
        <f t="shared" si="82"/>
        <v>1834.2283000000002</v>
      </c>
      <c r="S477" s="45">
        <f t="shared" si="88"/>
        <v>4680.7276999999995</v>
      </c>
      <c r="T477" s="45">
        <f t="shared" si="89"/>
        <v>28778.771700000001</v>
      </c>
      <c r="U477" s="38"/>
      <c r="V477" s="38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</row>
    <row r="478" spans="1:54" s="8" customFormat="1" ht="18.75" x14ac:dyDescent="0.3">
      <c r="A478" s="38">
        <v>23</v>
      </c>
      <c r="B478" s="43" t="s">
        <v>320</v>
      </c>
      <c r="C478" s="43" t="s">
        <v>321</v>
      </c>
      <c r="D478" s="43" t="s">
        <v>59</v>
      </c>
      <c r="E478" s="43" t="s">
        <v>41</v>
      </c>
      <c r="F478" s="44" t="s">
        <v>904</v>
      </c>
      <c r="G478" s="48" t="s">
        <v>700</v>
      </c>
      <c r="H478" s="45">
        <v>30000</v>
      </c>
      <c r="I478" s="45">
        <v>0</v>
      </c>
      <c r="J478" s="45">
        <v>25</v>
      </c>
      <c r="K478" s="45">
        <f t="shared" si="83"/>
        <v>861</v>
      </c>
      <c r="L478" s="45">
        <f t="shared" si="84"/>
        <v>2130</v>
      </c>
      <c r="M478" s="46">
        <f t="shared" si="90"/>
        <v>330.00000000000006</v>
      </c>
      <c r="N478" s="45">
        <f t="shared" si="85"/>
        <v>912</v>
      </c>
      <c r="O478" s="45">
        <f t="shared" si="86"/>
        <v>2127</v>
      </c>
      <c r="P478" s="45">
        <v>0</v>
      </c>
      <c r="Q478" s="45">
        <f t="shared" si="87"/>
        <v>6360</v>
      </c>
      <c r="R478" s="45">
        <f t="shared" si="82"/>
        <v>1798</v>
      </c>
      <c r="S478" s="45">
        <f t="shared" si="88"/>
        <v>4587</v>
      </c>
      <c r="T478" s="45">
        <f t="shared" si="89"/>
        <v>28202</v>
      </c>
      <c r="U478" s="38"/>
      <c r="V478" s="38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</row>
    <row r="479" spans="1:54" s="8" customFormat="1" ht="18.75" x14ac:dyDescent="0.3">
      <c r="A479" s="38">
        <v>24</v>
      </c>
      <c r="B479" s="43" t="s">
        <v>369</v>
      </c>
      <c r="C479" s="43" t="s">
        <v>370</v>
      </c>
      <c r="D479" s="43" t="s">
        <v>59</v>
      </c>
      <c r="E479" s="43" t="s">
        <v>149</v>
      </c>
      <c r="F479" s="44" t="s">
        <v>905</v>
      </c>
      <c r="G479" s="48" t="s">
        <v>700</v>
      </c>
      <c r="H479" s="45">
        <v>27500</v>
      </c>
      <c r="I479" s="45">
        <v>0</v>
      </c>
      <c r="J479" s="45">
        <v>25</v>
      </c>
      <c r="K479" s="45">
        <f t="shared" si="83"/>
        <v>789.25</v>
      </c>
      <c r="L479" s="45">
        <f t="shared" si="84"/>
        <v>1952.4999999999998</v>
      </c>
      <c r="M479" s="46">
        <f t="shared" si="90"/>
        <v>302.50000000000006</v>
      </c>
      <c r="N479" s="45">
        <f t="shared" si="85"/>
        <v>836</v>
      </c>
      <c r="O479" s="45">
        <f t="shared" si="86"/>
        <v>1949.7500000000002</v>
      </c>
      <c r="P479" s="45">
        <v>0</v>
      </c>
      <c r="Q479" s="45">
        <f t="shared" si="87"/>
        <v>5830</v>
      </c>
      <c r="R479" s="45">
        <f t="shared" si="82"/>
        <v>1650.25</v>
      </c>
      <c r="S479" s="45">
        <f t="shared" si="88"/>
        <v>4204.75</v>
      </c>
      <c r="T479" s="45">
        <f t="shared" si="89"/>
        <v>25849.75</v>
      </c>
      <c r="U479" s="38"/>
      <c r="V479" s="38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</row>
    <row r="480" spans="1:54" s="6" customFormat="1" ht="25.5" customHeight="1" x14ac:dyDescent="0.3">
      <c r="A480" s="38">
        <v>25</v>
      </c>
      <c r="B480" s="43" t="s">
        <v>358</v>
      </c>
      <c r="C480" s="43" t="s">
        <v>359</v>
      </c>
      <c r="D480" s="43" t="s">
        <v>59</v>
      </c>
      <c r="E480" s="43" t="s">
        <v>1050</v>
      </c>
      <c r="F480" s="44" t="s">
        <v>905</v>
      </c>
      <c r="G480" s="48" t="s">
        <v>700</v>
      </c>
      <c r="H480" s="45">
        <v>25000</v>
      </c>
      <c r="I480" s="45">
        <v>0</v>
      </c>
      <c r="J480" s="45">
        <v>25</v>
      </c>
      <c r="K480" s="45">
        <f>+H480*2.87%</f>
        <v>717.5</v>
      </c>
      <c r="L480" s="45">
        <f>+H480*7.1%</f>
        <v>1774.9999999999998</v>
      </c>
      <c r="M480" s="46">
        <f>+H480*1.1%</f>
        <v>275</v>
      </c>
      <c r="N480" s="45">
        <f>+H480*3.04%</f>
        <v>760</v>
      </c>
      <c r="O480" s="45">
        <f>+H480*7.09%</f>
        <v>1772.5000000000002</v>
      </c>
      <c r="P480" s="45">
        <v>0</v>
      </c>
      <c r="Q480" s="45">
        <f>SUM(K480:P480)</f>
        <v>5300</v>
      </c>
      <c r="R480" s="45">
        <f t="shared" si="82"/>
        <v>1502.5</v>
      </c>
      <c r="S480" s="45">
        <f>+L480+M480+O480</f>
        <v>3822.5</v>
      </c>
      <c r="T480" s="45">
        <f>+H480-R480</f>
        <v>23497.5</v>
      </c>
      <c r="U480" s="38"/>
      <c r="V480" s="38"/>
    </row>
    <row r="481" spans="1:64" s="8" customFormat="1" ht="18.75" x14ac:dyDescent="0.3">
      <c r="A481" s="38">
        <v>26</v>
      </c>
      <c r="B481" s="43" t="s">
        <v>614</v>
      </c>
      <c r="C481" s="43" t="s">
        <v>615</v>
      </c>
      <c r="D481" s="43" t="s">
        <v>59</v>
      </c>
      <c r="E481" s="43" t="s">
        <v>143</v>
      </c>
      <c r="F481" s="44" t="s">
        <v>904</v>
      </c>
      <c r="G481" s="48" t="s">
        <v>700</v>
      </c>
      <c r="H481" s="45">
        <v>25000</v>
      </c>
      <c r="I481" s="45">
        <v>0</v>
      </c>
      <c r="J481" s="45">
        <v>25</v>
      </c>
      <c r="K481" s="45">
        <f t="shared" si="83"/>
        <v>717.5</v>
      </c>
      <c r="L481" s="45">
        <f t="shared" si="84"/>
        <v>1774.9999999999998</v>
      </c>
      <c r="M481" s="46">
        <f t="shared" si="90"/>
        <v>275</v>
      </c>
      <c r="N481" s="45">
        <f t="shared" si="85"/>
        <v>760</v>
      </c>
      <c r="O481" s="45">
        <f t="shared" si="86"/>
        <v>1772.5000000000002</v>
      </c>
      <c r="P481" s="45">
        <v>0</v>
      </c>
      <c r="Q481" s="45">
        <f t="shared" si="87"/>
        <v>5300</v>
      </c>
      <c r="R481" s="45">
        <f t="shared" si="82"/>
        <v>1502.5</v>
      </c>
      <c r="S481" s="45">
        <f t="shared" si="88"/>
        <v>3822.5</v>
      </c>
      <c r="T481" s="45">
        <f t="shared" si="89"/>
        <v>23497.5</v>
      </c>
      <c r="U481" s="38"/>
      <c r="V481" s="38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</row>
    <row r="482" spans="1:64" s="8" customFormat="1" ht="18.75" x14ac:dyDescent="0.3">
      <c r="A482" s="38">
        <v>27</v>
      </c>
      <c r="B482" s="43" t="s">
        <v>616</v>
      </c>
      <c r="C482" s="43" t="s">
        <v>617</v>
      </c>
      <c r="D482" s="43" t="s">
        <v>59</v>
      </c>
      <c r="E482" s="43" t="s">
        <v>243</v>
      </c>
      <c r="F482" s="44" t="s">
        <v>904</v>
      </c>
      <c r="G482" s="48" t="s">
        <v>700</v>
      </c>
      <c r="H482" s="45">
        <v>21707.4</v>
      </c>
      <c r="I482" s="45">
        <v>0</v>
      </c>
      <c r="J482" s="45">
        <v>25</v>
      </c>
      <c r="K482" s="45">
        <f t="shared" si="83"/>
        <v>623.00238000000002</v>
      </c>
      <c r="L482" s="45">
        <f t="shared" si="84"/>
        <v>1541.2254</v>
      </c>
      <c r="M482" s="46">
        <f t="shared" si="90"/>
        <v>238.78140000000005</v>
      </c>
      <c r="N482" s="45">
        <f t="shared" si="85"/>
        <v>659.90496000000007</v>
      </c>
      <c r="O482" s="45">
        <f t="shared" si="86"/>
        <v>1539.0546600000002</v>
      </c>
      <c r="P482" s="45">
        <v>0</v>
      </c>
      <c r="Q482" s="45">
        <f t="shared" si="87"/>
        <v>4601.9688000000006</v>
      </c>
      <c r="R482" s="45">
        <f t="shared" si="82"/>
        <v>1307.9073400000002</v>
      </c>
      <c r="S482" s="45">
        <f t="shared" si="88"/>
        <v>3319.0614600000004</v>
      </c>
      <c r="T482" s="45">
        <f t="shared" si="89"/>
        <v>20399.49266</v>
      </c>
      <c r="U482" s="38"/>
      <c r="V482" s="38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</row>
    <row r="483" spans="1:64" s="8" customFormat="1" ht="18.75" x14ac:dyDescent="0.3">
      <c r="A483" s="38">
        <v>28</v>
      </c>
      <c r="B483" s="43" t="s">
        <v>788</v>
      </c>
      <c r="C483" s="43" t="s">
        <v>789</v>
      </c>
      <c r="D483" s="43" t="s">
        <v>59</v>
      </c>
      <c r="E483" s="43" t="s">
        <v>102</v>
      </c>
      <c r="F483" s="44" t="s">
        <v>904</v>
      </c>
      <c r="G483" s="48" t="s">
        <v>700</v>
      </c>
      <c r="H483" s="45">
        <v>18000</v>
      </c>
      <c r="I483" s="45">
        <v>0</v>
      </c>
      <c r="J483" s="45">
        <v>25</v>
      </c>
      <c r="K483" s="45">
        <f t="shared" si="83"/>
        <v>516.6</v>
      </c>
      <c r="L483" s="45">
        <f t="shared" si="84"/>
        <v>1277.9999999999998</v>
      </c>
      <c r="M483" s="46">
        <f t="shared" si="90"/>
        <v>198.00000000000003</v>
      </c>
      <c r="N483" s="45">
        <f t="shared" si="85"/>
        <v>547.20000000000005</v>
      </c>
      <c r="O483" s="45">
        <f t="shared" si="86"/>
        <v>1276.2</v>
      </c>
      <c r="P483" s="45">
        <v>0</v>
      </c>
      <c r="Q483" s="45">
        <f t="shared" si="87"/>
        <v>3816</v>
      </c>
      <c r="R483" s="45">
        <f t="shared" si="82"/>
        <v>1088.8000000000002</v>
      </c>
      <c r="S483" s="45">
        <f t="shared" si="88"/>
        <v>2752.2</v>
      </c>
      <c r="T483" s="45">
        <f t="shared" si="89"/>
        <v>16911.2</v>
      </c>
      <c r="U483" s="38"/>
      <c r="V483" s="38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</row>
    <row r="484" spans="1:64" s="8" customFormat="1" ht="18.75" customHeight="1" x14ac:dyDescent="0.3">
      <c r="A484" s="38">
        <v>29</v>
      </c>
      <c r="B484" s="43" t="s">
        <v>172</v>
      </c>
      <c r="C484" s="43" t="s">
        <v>660</v>
      </c>
      <c r="D484" s="43" t="s">
        <v>59</v>
      </c>
      <c r="E484" s="43" t="s">
        <v>702</v>
      </c>
      <c r="F484" s="44" t="s">
        <v>905</v>
      </c>
      <c r="G484" s="48" t="s">
        <v>700</v>
      </c>
      <c r="H484" s="45">
        <v>16627.8</v>
      </c>
      <c r="I484" s="45">
        <v>0</v>
      </c>
      <c r="J484" s="45">
        <v>25</v>
      </c>
      <c r="K484" s="45">
        <f t="shared" si="83"/>
        <v>477.21785999999997</v>
      </c>
      <c r="L484" s="45">
        <f t="shared" si="84"/>
        <v>1180.5737999999999</v>
      </c>
      <c r="M484" s="46">
        <f t="shared" si="90"/>
        <v>182.9058</v>
      </c>
      <c r="N484" s="45">
        <f t="shared" si="85"/>
        <v>505.48511999999999</v>
      </c>
      <c r="O484" s="45">
        <f t="shared" si="86"/>
        <v>1178.91102</v>
      </c>
      <c r="P484" s="45">
        <v>0</v>
      </c>
      <c r="Q484" s="45">
        <f t="shared" si="87"/>
        <v>3525.0935999999997</v>
      </c>
      <c r="R484" s="45">
        <f t="shared" si="82"/>
        <v>1007.70298</v>
      </c>
      <c r="S484" s="45">
        <f t="shared" si="88"/>
        <v>2542.3906200000001</v>
      </c>
      <c r="T484" s="45">
        <f t="shared" si="89"/>
        <v>15620.097019999999</v>
      </c>
      <c r="U484" s="38"/>
      <c r="V484" s="38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</row>
    <row r="485" spans="1:64" s="8" customFormat="1" ht="22.5" customHeight="1" x14ac:dyDescent="0.3">
      <c r="A485" s="38">
        <v>30</v>
      </c>
      <c r="B485" s="43" t="s">
        <v>336</v>
      </c>
      <c r="C485" s="43" t="s">
        <v>337</v>
      </c>
      <c r="D485" s="43" t="s">
        <v>59</v>
      </c>
      <c r="E485" s="43" t="s">
        <v>702</v>
      </c>
      <c r="F485" s="44" t="s">
        <v>905</v>
      </c>
      <c r="G485" s="48" t="s">
        <v>700</v>
      </c>
      <c r="H485" s="45">
        <v>2217.04</v>
      </c>
      <c r="I485" s="45">
        <v>0</v>
      </c>
      <c r="J485" s="45">
        <v>25</v>
      </c>
      <c r="K485" s="45">
        <f t="shared" si="83"/>
        <v>63.629047999999997</v>
      </c>
      <c r="L485" s="45">
        <f t="shared" si="84"/>
        <v>157.40983999999997</v>
      </c>
      <c r="M485" s="46">
        <f t="shared" si="90"/>
        <v>24.387440000000002</v>
      </c>
      <c r="N485" s="45">
        <f t="shared" si="85"/>
        <v>67.398015999999998</v>
      </c>
      <c r="O485" s="45">
        <f t="shared" si="86"/>
        <v>157.18813600000001</v>
      </c>
      <c r="P485" s="45">
        <v>0</v>
      </c>
      <c r="Q485" s="45">
        <f t="shared" si="87"/>
        <v>470.01247999999998</v>
      </c>
      <c r="R485" s="45">
        <f t="shared" si="82"/>
        <v>156.027064</v>
      </c>
      <c r="S485" s="45">
        <f t="shared" si="88"/>
        <v>338.98541599999999</v>
      </c>
      <c r="T485" s="45">
        <f t="shared" si="89"/>
        <v>2061.0129360000001</v>
      </c>
      <c r="U485" s="38"/>
      <c r="V485" s="38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</row>
    <row r="486" spans="1:64" s="8" customFormat="1" ht="19.5" customHeight="1" x14ac:dyDescent="0.3">
      <c r="A486" s="38"/>
      <c r="B486" s="43"/>
      <c r="C486" s="43"/>
      <c r="D486" s="43"/>
      <c r="E486" s="43"/>
      <c r="F486" s="44"/>
      <c r="G486" s="48"/>
      <c r="H486" s="53">
        <f t="shared" ref="H486:Q486" si="91">SUM(H456:H485)</f>
        <v>1140792.1100000001</v>
      </c>
      <c r="I486" s="53">
        <f t="shared" si="91"/>
        <v>33196.769999999997</v>
      </c>
      <c r="J486" s="53">
        <f t="shared" si="91"/>
        <v>750</v>
      </c>
      <c r="K486" s="53">
        <f t="shared" si="91"/>
        <v>32740.733556999996</v>
      </c>
      <c r="L486" s="53">
        <f t="shared" si="91"/>
        <v>80996.239809999985</v>
      </c>
      <c r="M486" s="54">
        <f t="shared" si="91"/>
        <v>12087.456810000001</v>
      </c>
      <c r="N486" s="53">
        <f t="shared" si="91"/>
        <v>34680.080144</v>
      </c>
      <c r="O486" s="53">
        <f t="shared" si="91"/>
        <v>80882.160598999995</v>
      </c>
      <c r="P486" s="53">
        <f t="shared" si="91"/>
        <v>17551.559999999998</v>
      </c>
      <c r="Q486" s="53">
        <f t="shared" si="91"/>
        <v>258938.23091999997</v>
      </c>
      <c r="R486" s="53">
        <f>SUM(R456:R485)</f>
        <v>118919.14370100002</v>
      </c>
      <c r="S486" s="53">
        <f>SUM(S456:S485)</f>
        <v>173965.85721899997</v>
      </c>
      <c r="T486" s="53">
        <f>SUM(T456:T485)</f>
        <v>1021872.966299</v>
      </c>
      <c r="U486" s="38"/>
      <c r="V486" s="38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</row>
    <row r="487" spans="1:64" s="8" customFormat="1" ht="15.75" customHeight="1" x14ac:dyDescent="0.3">
      <c r="A487" s="38"/>
      <c r="B487" s="57"/>
      <c r="C487" s="57"/>
      <c r="D487" s="57"/>
      <c r="E487" s="57"/>
      <c r="F487" s="58"/>
      <c r="G487" s="11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38"/>
      <c r="V487" s="38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</row>
    <row r="488" spans="1:64" s="8" customFormat="1" ht="15.75" customHeight="1" x14ac:dyDescent="0.3">
      <c r="A488" s="38"/>
      <c r="B488" s="57"/>
      <c r="C488" s="57"/>
      <c r="D488" s="57"/>
      <c r="E488" s="57"/>
      <c r="F488" s="58"/>
      <c r="G488" s="11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38"/>
      <c r="V488" s="38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</row>
    <row r="489" spans="1:64" s="8" customFormat="1" ht="15.75" customHeight="1" x14ac:dyDescent="0.3">
      <c r="A489" s="38"/>
      <c r="B489" s="57"/>
      <c r="C489" s="57"/>
      <c r="D489" s="57"/>
      <c r="E489" s="57"/>
      <c r="F489" s="58"/>
      <c r="G489" s="11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38"/>
      <c r="V489" s="38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</row>
    <row r="490" spans="1:64" s="8" customFormat="1" ht="15.75" customHeight="1" x14ac:dyDescent="0.3">
      <c r="A490" s="38"/>
      <c r="B490" s="57"/>
      <c r="C490" s="57"/>
      <c r="D490" s="57"/>
      <c r="E490" s="57"/>
      <c r="F490" s="58"/>
      <c r="G490" s="11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38"/>
      <c r="V490" s="38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</row>
    <row r="491" spans="1:64" s="11" customFormat="1" ht="18.75" x14ac:dyDescent="0.3">
      <c r="A491" s="38"/>
      <c r="B491" s="160" t="s">
        <v>409</v>
      </c>
      <c r="C491" s="161"/>
      <c r="D491" s="162"/>
      <c r="E491" s="59"/>
      <c r="F491" s="60"/>
      <c r="G491" s="112"/>
      <c r="H491" s="61"/>
      <c r="I491" s="61"/>
      <c r="J491" s="61"/>
      <c r="K491" s="61"/>
      <c r="L491" s="61"/>
      <c r="M491" s="62"/>
      <c r="N491" s="61"/>
      <c r="O491" s="61"/>
      <c r="P491" s="61"/>
      <c r="Q491" s="61"/>
      <c r="R491" s="61"/>
      <c r="S491" s="61"/>
      <c r="T491" s="61"/>
      <c r="U491" s="38"/>
      <c r="V491" s="38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</row>
    <row r="492" spans="1:64" s="8" customFormat="1" ht="18.75" x14ac:dyDescent="0.3">
      <c r="A492" s="38">
        <v>1</v>
      </c>
      <c r="B492" s="43" t="s">
        <v>808</v>
      </c>
      <c r="C492" s="43" t="s">
        <v>809</v>
      </c>
      <c r="D492" s="43" t="s">
        <v>409</v>
      </c>
      <c r="E492" s="43" t="s">
        <v>573</v>
      </c>
      <c r="F492" s="44" t="s">
        <v>904</v>
      </c>
      <c r="G492" s="48" t="s">
        <v>1087</v>
      </c>
      <c r="H492" s="49">
        <v>100000</v>
      </c>
      <c r="I492" s="47">
        <v>12105.44</v>
      </c>
      <c r="J492" s="45">
        <v>25</v>
      </c>
      <c r="K492" s="45">
        <f t="shared" ref="K492:K497" si="92">+H492*2.87%</f>
        <v>2870</v>
      </c>
      <c r="L492" s="45">
        <f t="shared" ref="L492:L497" si="93">+H492*7.1%</f>
        <v>7099.9999999999991</v>
      </c>
      <c r="M492" s="46">
        <f>65050*1.1%</f>
        <v>715.55000000000007</v>
      </c>
      <c r="N492" s="45">
        <f t="shared" ref="N492:N497" si="94">+H492*3.04%</f>
        <v>3040</v>
      </c>
      <c r="O492" s="45">
        <f t="shared" ref="O492:O497" si="95">+H492*7.09%</f>
        <v>7090.0000000000009</v>
      </c>
      <c r="P492" s="45">
        <v>0</v>
      </c>
      <c r="Q492" s="45">
        <f t="shared" ref="Q492:Q497" si="96">SUM(K492:P492)</f>
        <v>20815.55</v>
      </c>
      <c r="R492" s="45">
        <f t="shared" ref="R492:R497" si="97">+I492+J492+K492+N492+P492</f>
        <v>18040.440000000002</v>
      </c>
      <c r="S492" s="45">
        <f t="shared" ref="S492:S497" si="98">+L492+M492+O492</f>
        <v>14905.55</v>
      </c>
      <c r="T492" s="45">
        <f t="shared" ref="T492:T497" si="99">+H492-R492</f>
        <v>81959.56</v>
      </c>
      <c r="U492" s="38"/>
      <c r="V492" s="38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</row>
    <row r="493" spans="1:64" s="8" customFormat="1" ht="37.5" x14ac:dyDescent="0.3">
      <c r="A493" s="38">
        <v>2</v>
      </c>
      <c r="B493" s="43" t="s">
        <v>407</v>
      </c>
      <c r="C493" s="43" t="s">
        <v>408</v>
      </c>
      <c r="D493" s="43" t="s">
        <v>409</v>
      </c>
      <c r="E493" s="48" t="s">
        <v>940</v>
      </c>
      <c r="F493" s="44" t="s">
        <v>905</v>
      </c>
      <c r="G493" s="48" t="s">
        <v>700</v>
      </c>
      <c r="H493" s="45">
        <v>69000</v>
      </c>
      <c r="I493" s="45">
        <v>5180.2700000000004</v>
      </c>
      <c r="J493" s="45">
        <v>25</v>
      </c>
      <c r="K493" s="45">
        <f t="shared" si="92"/>
        <v>1980.3</v>
      </c>
      <c r="L493" s="45">
        <f t="shared" si="93"/>
        <v>4899</v>
      </c>
      <c r="M493" s="46">
        <f>65050*1.1%</f>
        <v>715.55000000000007</v>
      </c>
      <c r="N493" s="45">
        <f t="shared" si="94"/>
        <v>2097.6</v>
      </c>
      <c r="O493" s="45">
        <f t="shared" si="95"/>
        <v>4892.1000000000004</v>
      </c>
      <c r="P493" s="45">
        <v>0</v>
      </c>
      <c r="Q493" s="45">
        <f t="shared" si="96"/>
        <v>14584.550000000001</v>
      </c>
      <c r="R493" s="45">
        <f t="shared" si="97"/>
        <v>9283.17</v>
      </c>
      <c r="S493" s="45">
        <f t="shared" si="98"/>
        <v>10506.650000000001</v>
      </c>
      <c r="T493" s="45">
        <f t="shared" si="99"/>
        <v>59716.83</v>
      </c>
      <c r="U493" s="38"/>
      <c r="V493" s="38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</row>
    <row r="494" spans="1:64" s="8" customFormat="1" ht="18.75" x14ac:dyDescent="0.3">
      <c r="A494" s="38">
        <v>3</v>
      </c>
      <c r="B494" s="43" t="s">
        <v>411</v>
      </c>
      <c r="C494" s="43" t="s">
        <v>655</v>
      </c>
      <c r="D494" s="43" t="s">
        <v>409</v>
      </c>
      <c r="E494" s="43" t="s">
        <v>149</v>
      </c>
      <c r="F494" s="44" t="s">
        <v>904</v>
      </c>
      <c r="G494" s="48" t="s">
        <v>700</v>
      </c>
      <c r="H494" s="45">
        <v>33000</v>
      </c>
      <c r="I494" s="45">
        <v>0</v>
      </c>
      <c r="J494" s="45">
        <v>25</v>
      </c>
      <c r="K494" s="45">
        <f t="shared" si="92"/>
        <v>947.1</v>
      </c>
      <c r="L494" s="45">
        <f t="shared" si="93"/>
        <v>2343</v>
      </c>
      <c r="M494" s="46">
        <f>+H494*1.1%</f>
        <v>363.00000000000006</v>
      </c>
      <c r="N494" s="45">
        <f t="shared" si="94"/>
        <v>1003.2</v>
      </c>
      <c r="O494" s="45">
        <f t="shared" si="95"/>
        <v>2339.7000000000003</v>
      </c>
      <c r="P494" s="45">
        <v>0</v>
      </c>
      <c r="Q494" s="45">
        <f t="shared" si="96"/>
        <v>6996</v>
      </c>
      <c r="R494" s="45">
        <f t="shared" si="97"/>
        <v>1975.3000000000002</v>
      </c>
      <c r="S494" s="45">
        <f t="shared" si="98"/>
        <v>5045.7000000000007</v>
      </c>
      <c r="T494" s="45">
        <f t="shared" si="99"/>
        <v>31024.7</v>
      </c>
      <c r="U494" s="38"/>
      <c r="V494" s="38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</row>
    <row r="495" spans="1:64" s="8" customFormat="1" ht="18.75" x14ac:dyDescent="0.3">
      <c r="A495" s="38">
        <v>4</v>
      </c>
      <c r="B495" s="43" t="s">
        <v>503</v>
      </c>
      <c r="C495" s="43" t="s">
        <v>504</v>
      </c>
      <c r="D495" s="43" t="s">
        <v>409</v>
      </c>
      <c r="E495" s="43" t="s">
        <v>505</v>
      </c>
      <c r="F495" s="44" t="s">
        <v>904</v>
      </c>
      <c r="G495" s="48" t="s">
        <v>700</v>
      </c>
      <c r="H495" s="45">
        <v>30613</v>
      </c>
      <c r="I495" s="45">
        <v>0</v>
      </c>
      <c r="J495" s="45">
        <v>25</v>
      </c>
      <c r="K495" s="45">
        <f t="shared" si="92"/>
        <v>878.59310000000005</v>
      </c>
      <c r="L495" s="45">
        <f t="shared" si="93"/>
        <v>2173.5229999999997</v>
      </c>
      <c r="M495" s="46">
        <f>+H495*1.1%</f>
        <v>336.74300000000005</v>
      </c>
      <c r="N495" s="45">
        <f t="shared" si="94"/>
        <v>930.63520000000005</v>
      </c>
      <c r="O495" s="45">
        <f t="shared" si="95"/>
        <v>2170.4617000000003</v>
      </c>
      <c r="P495" s="45">
        <v>0</v>
      </c>
      <c r="Q495" s="45">
        <f t="shared" si="96"/>
        <v>6489.9560000000001</v>
      </c>
      <c r="R495" s="45">
        <f t="shared" si="97"/>
        <v>1834.2283000000002</v>
      </c>
      <c r="S495" s="45">
        <f t="shared" si="98"/>
        <v>4680.7276999999995</v>
      </c>
      <c r="T495" s="45">
        <f t="shared" si="99"/>
        <v>28778.771700000001</v>
      </c>
      <c r="U495" s="38"/>
      <c r="V495" s="38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</row>
    <row r="496" spans="1:64" s="8" customFormat="1" ht="18.75" x14ac:dyDescent="0.3">
      <c r="A496" s="38">
        <v>5</v>
      </c>
      <c r="B496" s="43" t="s">
        <v>542</v>
      </c>
      <c r="C496" s="43" t="s">
        <v>183</v>
      </c>
      <c r="D496" s="43" t="s">
        <v>409</v>
      </c>
      <c r="E496" s="43" t="s">
        <v>948</v>
      </c>
      <c r="F496" s="44" t="s">
        <v>905</v>
      </c>
      <c r="G496" s="48" t="s">
        <v>700</v>
      </c>
      <c r="H496" s="45">
        <v>27500</v>
      </c>
      <c r="I496" s="45">
        <v>0</v>
      </c>
      <c r="J496" s="45">
        <v>25</v>
      </c>
      <c r="K496" s="45">
        <f t="shared" si="92"/>
        <v>789.25</v>
      </c>
      <c r="L496" s="45">
        <f t="shared" si="93"/>
        <v>1952.4999999999998</v>
      </c>
      <c r="M496" s="46">
        <f>+H496*1.1%</f>
        <v>302.50000000000006</v>
      </c>
      <c r="N496" s="45">
        <f t="shared" si="94"/>
        <v>836</v>
      </c>
      <c r="O496" s="45">
        <f t="shared" si="95"/>
        <v>1949.7500000000002</v>
      </c>
      <c r="P496" s="45"/>
      <c r="Q496" s="45">
        <f t="shared" si="96"/>
        <v>5830</v>
      </c>
      <c r="R496" s="45">
        <f t="shared" si="97"/>
        <v>1650.25</v>
      </c>
      <c r="S496" s="45">
        <f t="shared" si="98"/>
        <v>4204.75</v>
      </c>
      <c r="T496" s="45">
        <f t="shared" si="99"/>
        <v>25849.75</v>
      </c>
      <c r="U496" s="38"/>
      <c r="V496" s="38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</row>
    <row r="497" spans="1:54" s="8" customFormat="1" ht="18.75" customHeight="1" x14ac:dyDescent="0.3">
      <c r="A497" s="38">
        <v>6</v>
      </c>
      <c r="B497" s="43" t="s">
        <v>410</v>
      </c>
      <c r="C497" s="43" t="s">
        <v>661</v>
      </c>
      <c r="D497" s="43" t="s">
        <v>409</v>
      </c>
      <c r="E497" s="43" t="s">
        <v>702</v>
      </c>
      <c r="F497" s="44" t="s">
        <v>905</v>
      </c>
      <c r="G497" s="48" t="s">
        <v>700</v>
      </c>
      <c r="H497" s="45">
        <v>16627.8</v>
      </c>
      <c r="I497" s="45">
        <v>0</v>
      </c>
      <c r="J497" s="45">
        <v>25</v>
      </c>
      <c r="K497" s="45">
        <f t="shared" si="92"/>
        <v>477.21785999999997</v>
      </c>
      <c r="L497" s="45">
        <f t="shared" si="93"/>
        <v>1180.5737999999999</v>
      </c>
      <c r="M497" s="46">
        <f>+H497*1.1%</f>
        <v>182.9058</v>
      </c>
      <c r="N497" s="45">
        <f t="shared" si="94"/>
        <v>505.48511999999999</v>
      </c>
      <c r="O497" s="45">
        <f t="shared" si="95"/>
        <v>1178.91102</v>
      </c>
      <c r="P497" s="45">
        <v>1350.12</v>
      </c>
      <c r="Q497" s="45">
        <f t="shared" si="96"/>
        <v>4875.2135999999991</v>
      </c>
      <c r="R497" s="45">
        <f t="shared" si="97"/>
        <v>2357.8229799999999</v>
      </c>
      <c r="S497" s="45">
        <f t="shared" si="98"/>
        <v>2542.3906200000001</v>
      </c>
      <c r="T497" s="45">
        <f t="shared" si="99"/>
        <v>14269.977019999998</v>
      </c>
      <c r="U497" s="38"/>
      <c r="V497" s="38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</row>
    <row r="498" spans="1:54" ht="18.75" x14ac:dyDescent="0.3">
      <c r="A498" s="30"/>
      <c r="B498" s="63"/>
      <c r="C498" s="63"/>
      <c r="D498" s="63"/>
      <c r="E498" s="63"/>
      <c r="F498" s="64"/>
      <c r="G498" s="113"/>
      <c r="H498" s="65">
        <f t="shared" ref="H498:R498" si="100">SUM(H492:H497)</f>
        <v>276740.8</v>
      </c>
      <c r="I498" s="66">
        <f t="shared" si="100"/>
        <v>17285.71</v>
      </c>
      <c r="J498" s="65">
        <f t="shared" si="100"/>
        <v>150</v>
      </c>
      <c r="K498" s="65">
        <f t="shared" si="100"/>
        <v>7942.4609600000003</v>
      </c>
      <c r="L498" s="65">
        <f t="shared" si="100"/>
        <v>19648.596799999999</v>
      </c>
      <c r="M498" s="67">
        <f>SUM(M492:M497)</f>
        <v>2616.2488000000003</v>
      </c>
      <c r="N498" s="66">
        <f t="shared" si="100"/>
        <v>8412.9203199999993</v>
      </c>
      <c r="O498" s="66">
        <f t="shared" si="100"/>
        <v>19620.922720000002</v>
      </c>
      <c r="P498" s="66">
        <f t="shared" si="100"/>
        <v>1350.12</v>
      </c>
      <c r="Q498" s="66">
        <f t="shared" si="100"/>
        <v>59591.2696</v>
      </c>
      <c r="R498" s="66">
        <f t="shared" si="100"/>
        <v>35141.211279999996</v>
      </c>
      <c r="S498" s="53">
        <f t="shared" ref="S498" si="101">+L498+M498+O498</f>
        <v>41885.768320000003</v>
      </c>
      <c r="T498" s="66">
        <f>SUM(T492:T497)</f>
        <v>241599.58872000003</v>
      </c>
      <c r="U498" s="30"/>
      <c r="V498" s="30"/>
    </row>
    <row r="499" spans="1:54" ht="0.75" customHeight="1" x14ac:dyDescent="0.3">
      <c r="A499" s="68"/>
      <c r="B499" s="139"/>
      <c r="C499" s="139"/>
      <c r="D499" s="139"/>
      <c r="E499" s="139"/>
      <c r="F499" s="139"/>
      <c r="G499" s="139"/>
      <c r="H499" s="139"/>
      <c r="I499" s="139"/>
      <c r="J499" s="139"/>
      <c r="K499" s="139"/>
      <c r="L499" s="139"/>
      <c r="M499" s="139"/>
      <c r="N499" s="139"/>
      <c r="O499" s="139"/>
      <c r="P499" s="139"/>
      <c r="Q499" s="139"/>
      <c r="R499" s="139"/>
      <c r="S499" s="139"/>
      <c r="T499" s="139"/>
      <c r="U499" s="30"/>
      <c r="V499" s="30"/>
    </row>
    <row r="500" spans="1:54" ht="18.75" x14ac:dyDescent="0.3">
      <c r="A500" s="68"/>
      <c r="B500" s="69"/>
      <c r="C500" s="69"/>
      <c r="D500" s="69"/>
      <c r="E500" s="69"/>
      <c r="F500" s="70"/>
      <c r="G500" s="114"/>
      <c r="H500" s="71"/>
      <c r="I500" s="69"/>
      <c r="J500" s="71"/>
      <c r="K500" s="71"/>
      <c r="L500" s="71"/>
      <c r="M500" s="71"/>
      <c r="N500" s="69"/>
      <c r="O500" s="69"/>
      <c r="P500" s="69"/>
      <c r="Q500" s="69"/>
      <c r="R500" s="69"/>
      <c r="S500" s="69"/>
      <c r="T500" s="69"/>
      <c r="U500" s="30"/>
      <c r="V500" s="30"/>
    </row>
    <row r="501" spans="1:54" ht="18.75" x14ac:dyDescent="0.3">
      <c r="A501" s="68"/>
      <c r="B501" s="69"/>
      <c r="C501" s="69"/>
      <c r="D501" s="69"/>
      <c r="E501" s="69" t="s">
        <v>977</v>
      </c>
      <c r="F501" s="70"/>
      <c r="G501" s="114"/>
      <c r="H501" s="71">
        <f t="shared" ref="H501:T501" si="102">SUM(H406+H446+H452+H486+H498)</f>
        <v>19819981.920000002</v>
      </c>
      <c r="I501" s="71">
        <f t="shared" si="102"/>
        <v>888311.6100000008</v>
      </c>
      <c r="J501" s="71">
        <f t="shared" si="102"/>
        <v>11675</v>
      </c>
      <c r="K501" s="71">
        <f t="shared" si="102"/>
        <v>568817.1221039996</v>
      </c>
      <c r="L501" s="71">
        <f t="shared" si="102"/>
        <v>1407178.2463199999</v>
      </c>
      <c r="M501" s="72">
        <f t="shared" si="102"/>
        <v>195968.89402000009</v>
      </c>
      <c r="N501" s="71">
        <f t="shared" si="102"/>
        <v>597566.32236800005</v>
      </c>
      <c r="O501" s="71">
        <f t="shared" si="102"/>
        <v>1393666.1926279992</v>
      </c>
      <c r="P501" s="71">
        <f t="shared" si="102"/>
        <v>157964.03999999989</v>
      </c>
      <c r="Q501" s="71">
        <f t="shared" si="102"/>
        <v>4307459.9099400016</v>
      </c>
      <c r="R501" s="71">
        <f t="shared" si="102"/>
        <v>2224334.094471999</v>
      </c>
      <c r="S501" s="71">
        <f t="shared" si="102"/>
        <v>2996813.3329679989</v>
      </c>
      <c r="T501" s="71">
        <f t="shared" si="102"/>
        <v>17595647.825527996</v>
      </c>
      <c r="U501" s="30"/>
      <c r="V501" s="30"/>
    </row>
    <row r="502" spans="1:54" ht="18.75" x14ac:dyDescent="0.3">
      <c r="A502" s="68"/>
      <c r="B502" s="69"/>
      <c r="C502" s="69"/>
      <c r="D502" s="69"/>
      <c r="E502" s="69"/>
      <c r="F502" s="70"/>
      <c r="G502" s="114"/>
      <c r="H502" s="71"/>
      <c r="I502" s="71"/>
      <c r="J502" s="71"/>
      <c r="K502" s="71"/>
      <c r="L502" s="71"/>
      <c r="M502" s="72"/>
      <c r="N502" s="71"/>
      <c r="O502" s="71"/>
      <c r="P502" s="71"/>
      <c r="Q502" s="71"/>
      <c r="R502" s="71"/>
      <c r="S502" s="71"/>
      <c r="T502" s="71"/>
      <c r="U502" s="30"/>
      <c r="V502" s="30"/>
    </row>
    <row r="503" spans="1:54" ht="18.75" x14ac:dyDescent="0.3">
      <c r="A503" s="68"/>
      <c r="B503" s="69"/>
      <c r="C503" s="69"/>
      <c r="D503" s="69"/>
      <c r="E503" s="69"/>
      <c r="F503" s="70"/>
      <c r="G503" s="114"/>
      <c r="H503" s="71"/>
      <c r="I503" s="71"/>
      <c r="J503" s="71"/>
      <c r="K503" s="71"/>
      <c r="L503" s="71"/>
      <c r="M503" s="72"/>
      <c r="N503" s="71"/>
      <c r="O503" s="71"/>
      <c r="P503" s="71"/>
      <c r="Q503" s="71"/>
      <c r="R503" s="71"/>
      <c r="S503" s="71"/>
      <c r="T503" s="71"/>
      <c r="U503" s="30"/>
      <c r="V503" s="30"/>
    </row>
    <row r="504" spans="1:54" ht="18.75" x14ac:dyDescent="0.3">
      <c r="A504" s="68"/>
      <c r="B504" s="69"/>
      <c r="C504" s="69"/>
      <c r="D504" s="69"/>
      <c r="E504" s="69"/>
      <c r="F504" s="70"/>
      <c r="G504" s="114"/>
      <c r="H504" s="71"/>
      <c r="I504" s="71"/>
      <c r="J504" s="71"/>
      <c r="K504" s="71"/>
      <c r="L504" s="71"/>
      <c r="M504" s="72"/>
      <c r="N504" s="71"/>
      <c r="O504" s="71"/>
      <c r="P504" s="71"/>
      <c r="Q504" s="71"/>
      <c r="R504" s="71"/>
      <c r="S504" s="71"/>
      <c r="T504" s="71"/>
      <c r="U504" s="30"/>
      <c r="V504" s="30"/>
    </row>
    <row r="505" spans="1:54" ht="18.75" x14ac:dyDescent="0.3">
      <c r="A505" s="68"/>
      <c r="B505" s="69"/>
      <c r="C505" s="69"/>
      <c r="D505" s="69"/>
      <c r="E505" s="69"/>
      <c r="F505" s="70"/>
      <c r="G505" s="114"/>
      <c r="H505" s="71"/>
      <c r="I505" s="71"/>
      <c r="J505" s="71"/>
      <c r="K505" s="71"/>
      <c r="L505" s="71"/>
      <c r="M505" s="72"/>
      <c r="N505" s="71"/>
      <c r="O505" s="71"/>
      <c r="P505" s="71"/>
      <c r="Q505" s="71"/>
      <c r="R505" s="71"/>
      <c r="S505" s="71"/>
      <c r="T505" s="71"/>
      <c r="U505" s="30"/>
      <c r="V505" s="30"/>
    </row>
    <row r="506" spans="1:54" ht="18.75" x14ac:dyDescent="0.3">
      <c r="A506" s="68"/>
      <c r="B506" s="69"/>
      <c r="C506" s="69"/>
      <c r="D506" s="69"/>
      <c r="E506" s="69"/>
      <c r="F506" s="70"/>
      <c r="G506" s="114"/>
      <c r="H506" s="71"/>
      <c r="I506" s="71"/>
      <c r="J506" s="71"/>
      <c r="K506" s="71"/>
      <c r="L506" s="71"/>
      <c r="M506" s="72"/>
      <c r="N506" s="71"/>
      <c r="O506" s="71"/>
      <c r="P506" s="71"/>
      <c r="Q506" s="71"/>
      <c r="R506" s="71"/>
      <c r="S506" s="71"/>
      <c r="T506" s="71"/>
      <c r="U506" s="30"/>
      <c r="V506" s="30"/>
    </row>
    <row r="507" spans="1:54" ht="18.75" x14ac:dyDescent="0.3">
      <c r="A507" s="68"/>
      <c r="B507" s="69"/>
      <c r="C507" s="69"/>
      <c r="D507" s="69"/>
      <c r="E507" s="69"/>
      <c r="F507" s="70"/>
      <c r="G507" s="114"/>
      <c r="H507" s="71"/>
      <c r="I507" s="71"/>
      <c r="J507" s="71"/>
      <c r="K507" s="71"/>
      <c r="L507" s="71"/>
      <c r="M507" s="72"/>
      <c r="N507" s="71"/>
      <c r="O507" s="71"/>
      <c r="P507" s="71"/>
      <c r="Q507" s="71"/>
      <c r="R507" s="71"/>
      <c r="S507" s="71"/>
      <c r="T507" s="71"/>
      <c r="U507" s="30"/>
      <c r="V507" s="30"/>
    </row>
    <row r="508" spans="1:54" ht="18.75" x14ac:dyDescent="0.3">
      <c r="A508" s="68"/>
      <c r="B508" s="69"/>
      <c r="C508" s="69"/>
      <c r="D508" s="69"/>
      <c r="E508" s="69"/>
      <c r="F508" s="70"/>
      <c r="G508" s="114"/>
      <c r="H508" s="71"/>
      <c r="I508" s="71"/>
      <c r="J508" s="71"/>
      <c r="K508" s="71"/>
      <c r="L508" s="71"/>
      <c r="M508" s="72"/>
      <c r="N508" s="71"/>
      <c r="O508" s="71"/>
      <c r="P508" s="71"/>
      <c r="Q508" s="71"/>
      <c r="R508" s="71"/>
      <c r="S508" s="71"/>
      <c r="T508" s="71"/>
      <c r="U508" s="30"/>
      <c r="V508" s="30"/>
    </row>
    <row r="509" spans="1:54" ht="19.5" thickBot="1" x14ac:dyDescent="0.35">
      <c r="A509" s="68"/>
      <c r="B509" s="69"/>
      <c r="C509" s="69"/>
      <c r="D509" s="69"/>
      <c r="E509" s="69"/>
      <c r="F509" s="70"/>
      <c r="G509" s="114"/>
      <c r="H509" s="71"/>
      <c r="I509" s="71"/>
      <c r="J509" s="71"/>
      <c r="K509" s="71"/>
      <c r="L509" s="71"/>
      <c r="M509" s="72"/>
      <c r="N509" s="71"/>
      <c r="O509" s="71"/>
      <c r="P509" s="71"/>
      <c r="Q509" s="71"/>
      <c r="R509" s="71"/>
      <c r="S509" s="71"/>
      <c r="T509" s="71"/>
      <c r="U509" s="30"/>
      <c r="V509" s="30"/>
    </row>
    <row r="510" spans="1:54" ht="18.75" x14ac:dyDescent="0.25">
      <c r="A510" s="4"/>
      <c r="B510" s="167" t="s">
        <v>1082</v>
      </c>
      <c r="C510" s="167"/>
      <c r="D510" s="167"/>
      <c r="E510" s="13"/>
      <c r="F510" s="28"/>
      <c r="G510" s="115"/>
      <c r="H510" s="14"/>
      <c r="I510" s="14"/>
      <c r="J510" s="14"/>
      <c r="K510" s="14"/>
      <c r="L510" s="14"/>
      <c r="M510" s="26"/>
      <c r="N510" s="14"/>
      <c r="O510" s="14"/>
      <c r="P510" s="14"/>
      <c r="Q510" s="14"/>
      <c r="R510" s="14"/>
      <c r="S510" s="14"/>
      <c r="T510" s="14"/>
    </row>
    <row r="511" spans="1:54" ht="15" customHeight="1" x14ac:dyDescent="0.25">
      <c r="A511" s="4"/>
      <c r="B511" s="168" t="s">
        <v>573</v>
      </c>
      <c r="C511" s="168"/>
      <c r="D511" s="168"/>
      <c r="E511" s="13"/>
      <c r="F511" s="28"/>
      <c r="G511" s="115"/>
      <c r="H511" s="14"/>
      <c r="I511" s="14"/>
      <c r="J511" s="14"/>
      <c r="K511" s="14"/>
      <c r="L511" s="14"/>
      <c r="M511" s="26"/>
      <c r="N511" s="14"/>
      <c r="O511" s="14"/>
      <c r="P511" s="14"/>
      <c r="Q511" s="14"/>
      <c r="R511" s="14"/>
      <c r="S511" s="14"/>
      <c r="T511" s="14"/>
    </row>
    <row r="512" spans="1:54" ht="18.75" x14ac:dyDescent="0.3">
      <c r="A512" s="4"/>
      <c r="B512" s="165" t="s">
        <v>1081</v>
      </c>
      <c r="C512" s="165"/>
      <c r="D512" s="165"/>
      <c r="E512" s="13"/>
      <c r="F512" s="28"/>
      <c r="G512" s="115"/>
      <c r="H512" s="14"/>
      <c r="I512" s="14"/>
      <c r="J512" s="14"/>
      <c r="K512" s="14"/>
      <c r="L512" s="14"/>
      <c r="M512" s="26"/>
      <c r="N512" s="14"/>
      <c r="O512" s="14"/>
      <c r="P512" s="14"/>
      <c r="Q512" s="14"/>
      <c r="R512" s="14"/>
      <c r="S512" s="14"/>
      <c r="T512" s="14"/>
    </row>
    <row r="513" spans="1:20" x14ac:dyDescent="0.25">
      <c r="A513" s="4"/>
      <c r="E513" s="13"/>
      <c r="F513" s="25"/>
      <c r="G513" s="115"/>
      <c r="H513" s="14"/>
      <c r="I513" s="14"/>
      <c r="J513" s="14"/>
      <c r="K513" s="14"/>
      <c r="L513" s="14"/>
      <c r="M513" s="26"/>
      <c r="N513" s="14"/>
      <c r="O513" s="14"/>
      <c r="P513" s="14"/>
      <c r="Q513" s="14"/>
      <c r="R513" s="14"/>
      <c r="S513" s="14"/>
      <c r="T513" s="14"/>
    </row>
    <row r="514" spans="1:20" x14ac:dyDescent="0.25">
      <c r="A514" s="4"/>
      <c r="E514" s="13"/>
      <c r="F514" s="25"/>
      <c r="G514" s="115"/>
      <c r="H514" s="14"/>
      <c r="I514" s="10"/>
      <c r="J514" s="10"/>
      <c r="K514" s="10"/>
      <c r="L514" s="14"/>
      <c r="M514" s="26"/>
      <c r="N514" s="14"/>
      <c r="O514" s="14"/>
      <c r="P514" s="14"/>
      <c r="Q514" s="14"/>
      <c r="R514" s="14"/>
      <c r="S514" s="14"/>
      <c r="T514" s="14"/>
    </row>
    <row r="515" spans="1:20" ht="21" x14ac:dyDescent="0.25">
      <c r="A515" s="4"/>
      <c r="B515" s="10"/>
      <c r="C515" s="10"/>
      <c r="D515" s="10"/>
      <c r="E515" s="13"/>
      <c r="F515" s="25"/>
      <c r="G515" s="115"/>
      <c r="H515" s="14"/>
      <c r="I515" s="156"/>
      <c r="J515" s="156"/>
      <c r="K515" s="156"/>
      <c r="L515" s="14"/>
      <c r="M515" s="26"/>
      <c r="N515" s="14"/>
      <c r="O515" s="14"/>
      <c r="P515" s="14"/>
      <c r="Q515" s="14"/>
      <c r="R515" s="14"/>
      <c r="S515" s="14"/>
      <c r="T515" s="14"/>
    </row>
    <row r="516" spans="1:20" ht="21" customHeight="1" x14ac:dyDescent="0.25">
      <c r="A516" s="4"/>
      <c r="B516" s="156"/>
      <c r="C516" s="156"/>
      <c r="D516" s="156"/>
      <c r="F516" s="25"/>
      <c r="G516" s="115"/>
      <c r="H516" s="14"/>
      <c r="I516" s="163"/>
      <c r="J516" s="163"/>
      <c r="K516" s="163"/>
      <c r="L516" s="14"/>
      <c r="M516" s="26"/>
      <c r="N516" s="14"/>
      <c r="O516" s="14"/>
      <c r="P516" s="14"/>
      <c r="Q516" s="14"/>
      <c r="R516" s="14"/>
      <c r="S516" s="14"/>
      <c r="T516" s="14"/>
    </row>
    <row r="517" spans="1:20" ht="15" customHeight="1" x14ac:dyDescent="0.35">
      <c r="A517" s="4"/>
      <c r="B517" s="157"/>
      <c r="C517" s="157"/>
      <c r="D517" s="157"/>
      <c r="F517" s="25"/>
      <c r="G517" s="115"/>
      <c r="H517" s="14"/>
      <c r="I517" s="164"/>
      <c r="J517" s="164"/>
      <c r="K517" s="164"/>
      <c r="L517" s="14"/>
      <c r="M517" s="26"/>
      <c r="N517" s="14"/>
      <c r="O517" s="14"/>
      <c r="P517" s="14"/>
      <c r="Q517" s="14"/>
      <c r="R517" s="14"/>
      <c r="S517" s="14"/>
      <c r="T517" s="14"/>
    </row>
    <row r="518" spans="1:20" ht="15" customHeight="1" x14ac:dyDescent="0.35">
      <c r="A518" s="4"/>
      <c r="B518" s="158"/>
      <c r="C518" s="158"/>
      <c r="D518" s="158"/>
      <c r="F518" s="12"/>
      <c r="G518" s="115"/>
      <c r="H518" s="14"/>
      <c r="I518" s="13"/>
      <c r="J518" s="14"/>
      <c r="K518" s="14"/>
      <c r="L518" s="14"/>
      <c r="M518" s="166"/>
      <c r="N518" s="166"/>
      <c r="O518" s="166"/>
      <c r="P518" s="166"/>
      <c r="Q518" s="13"/>
      <c r="R518" s="13"/>
      <c r="S518" s="13"/>
      <c r="T518" s="13"/>
    </row>
    <row r="519" spans="1:20" ht="23.25" x14ac:dyDescent="0.35">
      <c r="B519" s="155"/>
      <c r="C519" s="155"/>
      <c r="D519" s="155"/>
      <c r="F519" s="1"/>
      <c r="H519" s="9"/>
      <c r="I519" s="7"/>
      <c r="J519" s="1"/>
      <c r="M519" s="159"/>
      <c r="N519" s="159"/>
      <c r="O519" s="159"/>
      <c r="P519" s="159"/>
    </row>
    <row r="520" spans="1:20" ht="23.25" x14ac:dyDescent="0.35">
      <c r="F520" s="1"/>
      <c r="H520" s="9"/>
      <c r="I520" s="7"/>
      <c r="J520" s="1"/>
      <c r="M520" s="122"/>
      <c r="N520" s="122"/>
      <c r="O520" s="122"/>
      <c r="P520" s="122"/>
    </row>
    <row r="521" spans="1:20" ht="23.25" x14ac:dyDescent="0.25">
      <c r="F521" s="1"/>
      <c r="H521" s="9"/>
      <c r="I521" s="7"/>
      <c r="J521" s="1"/>
      <c r="M521" s="27"/>
      <c r="N521" s="27"/>
      <c r="O521" s="27"/>
      <c r="P521" s="27"/>
    </row>
    <row r="522" spans="1:20" x14ac:dyDescent="0.25">
      <c r="F522" s="1"/>
      <c r="H522" s="9"/>
      <c r="I522" s="7"/>
      <c r="J522" s="1"/>
      <c r="N522" s="7"/>
    </row>
    <row r="523" spans="1:20" x14ac:dyDescent="0.25">
      <c r="F523" s="1"/>
      <c r="H523" s="9"/>
      <c r="I523" s="7"/>
      <c r="J523" s="1"/>
      <c r="N523" s="7"/>
    </row>
    <row r="524" spans="1:20" ht="18.75" x14ac:dyDescent="0.3">
      <c r="F524" s="1"/>
      <c r="H524" s="9"/>
      <c r="I524" s="7"/>
      <c r="J524" s="14"/>
      <c r="K524" s="24"/>
      <c r="L524" s="23"/>
      <c r="N524" s="7"/>
    </row>
    <row r="542" ht="16.5" customHeight="1" x14ac:dyDescent="0.25"/>
    <row r="543" ht="16.5" customHeight="1" x14ac:dyDescent="0.25"/>
    <row r="557" spans="2:4" ht="16.5" customHeight="1" x14ac:dyDescent="0.25"/>
    <row r="558" spans="2:4" ht="16.5" customHeight="1" x14ac:dyDescent="0.25">
      <c r="B558" s="123"/>
      <c r="C558" s="123"/>
      <c r="D558" s="123"/>
    </row>
    <row r="559" spans="2:4" x14ac:dyDescent="0.25">
      <c r="B559" s="10"/>
      <c r="C559" s="10"/>
      <c r="D559" s="10"/>
    </row>
    <row r="560" spans="2:4" ht="15" customHeight="1" x14ac:dyDescent="0.25">
      <c r="B560" s="22"/>
      <c r="C560" s="19"/>
      <c r="D560" s="19"/>
    </row>
    <row r="561" spans="1:7" x14ac:dyDescent="0.25">
      <c r="B561" s="16"/>
      <c r="C561" s="16"/>
      <c r="D561" s="16"/>
    </row>
    <row r="562" spans="1:7" x14ac:dyDescent="0.25">
      <c r="A562" s="20"/>
      <c r="B562" s="21"/>
      <c r="C562" s="21"/>
      <c r="D562" s="17"/>
      <c r="E562" s="13"/>
      <c r="F562" s="13"/>
    </row>
    <row r="563" spans="1:7" ht="23.25" x14ac:dyDescent="0.35">
      <c r="B563" s="18"/>
      <c r="C563" s="18"/>
      <c r="D563" s="18"/>
      <c r="G563" s="117"/>
    </row>
    <row r="564" spans="1:7" x14ac:dyDescent="0.25">
      <c r="C564" s="9"/>
      <c r="G564" s="117"/>
    </row>
    <row r="565" spans="1:7" x14ac:dyDescent="0.25">
      <c r="C565" s="9"/>
      <c r="G565" s="117"/>
    </row>
    <row r="566" spans="1:7" x14ac:dyDescent="0.25">
      <c r="C566" s="9"/>
      <c r="G566" s="117"/>
    </row>
    <row r="567" spans="1:7" x14ac:dyDescent="0.25">
      <c r="C567" s="9"/>
      <c r="G567" s="117"/>
    </row>
    <row r="568" spans="1:7" x14ac:dyDescent="0.25">
      <c r="C568" s="9"/>
      <c r="G568" s="117"/>
    </row>
    <row r="569" spans="1:7" x14ac:dyDescent="0.25">
      <c r="C569" s="9"/>
      <c r="D569" s="7"/>
      <c r="F569" s="7"/>
      <c r="G569" s="117"/>
    </row>
    <row r="570" spans="1:7" x14ac:dyDescent="0.25">
      <c r="C570" s="9"/>
      <c r="D570" s="7"/>
      <c r="F570" s="7"/>
      <c r="G570" s="117"/>
    </row>
    <row r="571" spans="1:7" x14ac:dyDescent="0.25">
      <c r="C571" s="9"/>
      <c r="D571" s="7"/>
      <c r="F571" s="7"/>
      <c r="G571" s="117"/>
    </row>
    <row r="572" spans="1:7" x14ac:dyDescent="0.25">
      <c r="C572" s="9"/>
      <c r="G572" s="117"/>
    </row>
    <row r="720" spans="14:16" x14ac:dyDescent="0.25">
      <c r="N720" s="7"/>
      <c r="O720" s="7"/>
      <c r="P720" s="7"/>
    </row>
    <row r="721" spans="12:16" x14ac:dyDescent="0.25">
      <c r="L721" s="15"/>
      <c r="M721" s="14"/>
      <c r="N721" s="15"/>
      <c r="O721" s="15"/>
      <c r="P721" s="7"/>
    </row>
    <row r="722" spans="12:16" x14ac:dyDescent="0.25">
      <c r="L722" s="15"/>
      <c r="M722" s="15"/>
      <c r="N722" s="5"/>
      <c r="O722" s="5"/>
    </row>
  </sheetData>
  <autoFilter ref="A8:T486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</autoFilter>
  <sortState ref="B452:T457">
    <sortCondition descending="1" ref="H452:H457"/>
  </sortState>
  <mergeCells count="41">
    <mergeCell ref="B491:D491"/>
    <mergeCell ref="I516:K516"/>
    <mergeCell ref="I517:K517"/>
    <mergeCell ref="B512:D512"/>
    <mergeCell ref="M518:P518"/>
    <mergeCell ref="B510:D510"/>
    <mergeCell ref="B511:D511"/>
    <mergeCell ref="I515:K515"/>
    <mergeCell ref="B519:D519"/>
    <mergeCell ref="B516:D516"/>
    <mergeCell ref="B517:D517"/>
    <mergeCell ref="B518:D518"/>
    <mergeCell ref="M519:P519"/>
    <mergeCell ref="R8:S8"/>
    <mergeCell ref="B410:D410"/>
    <mergeCell ref="B455:D455"/>
    <mergeCell ref="B11:D11"/>
    <mergeCell ref="G8:G10"/>
    <mergeCell ref="I8:I10"/>
    <mergeCell ref="J8:J10"/>
    <mergeCell ref="C8:C10"/>
    <mergeCell ref="D8:D10"/>
    <mergeCell ref="E8:E10"/>
    <mergeCell ref="F8:F10"/>
    <mergeCell ref="K8:Q8"/>
    <mergeCell ref="M520:P520"/>
    <mergeCell ref="B558:D558"/>
    <mergeCell ref="B2:V2"/>
    <mergeCell ref="B8:B10"/>
    <mergeCell ref="A7:T7"/>
    <mergeCell ref="A6:T6"/>
    <mergeCell ref="A5:T5"/>
    <mergeCell ref="P9:P10"/>
    <mergeCell ref="R9:R10"/>
    <mergeCell ref="T8:T10"/>
    <mergeCell ref="K9:L9"/>
    <mergeCell ref="M9:M10"/>
    <mergeCell ref="N9:O9"/>
    <mergeCell ref="H8:H10"/>
    <mergeCell ref="S9:S10"/>
    <mergeCell ref="B499:T499"/>
  </mergeCells>
  <pageMargins left="0.25" right="0.25" top="0.75" bottom="0.75" header="0.3" footer="0.3"/>
  <pageSetup paperSize="5" scale="35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Yuderqui Mendez Vargas</cp:lastModifiedBy>
  <cp:lastPrinted>2022-03-30T16:09:49Z</cp:lastPrinted>
  <dcterms:created xsi:type="dcterms:W3CDTF">2017-12-18T15:06:55Z</dcterms:created>
  <dcterms:modified xsi:type="dcterms:W3CDTF">2022-03-30T16:30:41Z</dcterms:modified>
</cp:coreProperties>
</file>