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AGOSTO" sheetId="29" r:id="rId1"/>
  </sheets>
  <definedNames>
    <definedName name="_xlnm._FilterDatabase" localSheetId="0" hidden="1">AGOSTO!$A$8:$V$55</definedName>
    <definedName name="_xlnm.Print_Area" localSheetId="0">AGOSTO!$A$4:$V$39</definedName>
  </definedNames>
  <calcPr calcId="145621"/>
</workbook>
</file>

<file path=xl/calcChain.xml><?xml version="1.0" encoding="utf-8"?>
<calcChain xmlns="http://schemas.openxmlformats.org/spreadsheetml/2006/main">
  <c r="O25" i="29" l="1"/>
  <c r="S25" i="29" s="1"/>
  <c r="M25" i="29"/>
  <c r="T25" i="29" s="1"/>
  <c r="V25" i="29" s="1"/>
  <c r="N25" i="29"/>
  <c r="U25" i="29" s="1"/>
  <c r="P25" i="29"/>
  <c r="Q25" i="29"/>
  <c r="Q24" i="29"/>
  <c r="S24" i="29" s="1"/>
  <c r="P24" i="29"/>
  <c r="O24" i="29"/>
  <c r="N24" i="29"/>
  <c r="M24" i="29"/>
  <c r="T24" i="29" s="1"/>
  <c r="V24" i="29" s="1"/>
  <c r="U24" i="29" l="1"/>
  <c r="R30" i="29"/>
  <c r="L30" i="29"/>
  <c r="K30" i="29"/>
  <c r="J30" i="29"/>
  <c r="Q29" i="29"/>
  <c r="P29" i="29"/>
  <c r="O29" i="29"/>
  <c r="N29" i="29"/>
  <c r="U29" i="29" s="1"/>
  <c r="M29" i="29"/>
  <c r="T29" i="29" s="1"/>
  <c r="V29" i="29" s="1"/>
  <c r="S29" i="29" l="1"/>
  <c r="Q28" i="29"/>
  <c r="P28" i="29"/>
  <c r="T28" i="29" s="1"/>
  <c r="V28" i="29" s="1"/>
  <c r="O28" i="29"/>
  <c r="N28" i="29"/>
  <c r="U28" i="29" s="1"/>
  <c r="M28" i="29"/>
  <c r="Q27" i="29"/>
  <c r="P27" i="29"/>
  <c r="O27" i="29"/>
  <c r="N27" i="29"/>
  <c r="U27" i="29" s="1"/>
  <c r="M27" i="29"/>
  <c r="T27" i="29" s="1"/>
  <c r="V27" i="29" s="1"/>
  <c r="Q26" i="29"/>
  <c r="P26" i="29"/>
  <c r="O26" i="29"/>
  <c r="N26" i="29"/>
  <c r="U26" i="29" s="1"/>
  <c r="M26" i="29"/>
  <c r="T26" i="29" s="1"/>
  <c r="V26" i="29" s="1"/>
  <c r="Q23" i="29"/>
  <c r="P23" i="29"/>
  <c r="O23" i="29"/>
  <c r="N23" i="29"/>
  <c r="M23" i="29"/>
  <c r="T23" i="29" s="1"/>
  <c r="V23" i="29" s="1"/>
  <c r="Q22" i="29"/>
  <c r="P22" i="29"/>
  <c r="O22" i="29"/>
  <c r="N22" i="29"/>
  <c r="M22" i="29"/>
  <c r="Q21" i="29"/>
  <c r="P21" i="29"/>
  <c r="O21" i="29"/>
  <c r="N21" i="29"/>
  <c r="M21" i="29"/>
  <c r="Q20" i="29"/>
  <c r="P20" i="29"/>
  <c r="O20" i="29"/>
  <c r="N20" i="29"/>
  <c r="U20" i="29" s="1"/>
  <c r="M20" i="29"/>
  <c r="Q19" i="29"/>
  <c r="P19" i="29"/>
  <c r="N19" i="29"/>
  <c r="U19" i="29" s="1"/>
  <c r="M19" i="29"/>
  <c r="T19" i="29" s="1"/>
  <c r="V19" i="29" s="1"/>
  <c r="Q18" i="29"/>
  <c r="P18" i="29"/>
  <c r="O18" i="29"/>
  <c r="N18" i="29"/>
  <c r="M18" i="29"/>
  <c r="Q17" i="29"/>
  <c r="P17" i="29"/>
  <c r="O17" i="29"/>
  <c r="N17" i="29"/>
  <c r="M17" i="29"/>
  <c r="Q16" i="29"/>
  <c r="P16" i="29"/>
  <c r="O16" i="29"/>
  <c r="N16" i="29"/>
  <c r="M16" i="29"/>
  <c r="Q15" i="29"/>
  <c r="P15" i="29"/>
  <c r="O15" i="29"/>
  <c r="N15" i="29"/>
  <c r="U15" i="29" s="1"/>
  <c r="M15" i="29"/>
  <c r="Q14" i="29"/>
  <c r="P14" i="29"/>
  <c r="O14" i="29"/>
  <c r="N14" i="29"/>
  <c r="U14" i="29" s="1"/>
  <c r="M14" i="29"/>
  <c r="Q13" i="29"/>
  <c r="P13" i="29"/>
  <c r="O13" i="29"/>
  <c r="N13" i="29"/>
  <c r="U13" i="29" s="1"/>
  <c r="M13" i="29"/>
  <c r="Q12" i="29"/>
  <c r="P12" i="29"/>
  <c r="O12" i="29"/>
  <c r="N12" i="29"/>
  <c r="M12" i="29"/>
  <c r="Q11" i="29"/>
  <c r="P11" i="29"/>
  <c r="O11" i="29"/>
  <c r="N11" i="29"/>
  <c r="M11" i="29"/>
  <c r="U12" i="29" l="1"/>
  <c r="U18" i="29"/>
  <c r="U23" i="29"/>
  <c r="U17" i="29"/>
  <c r="U22" i="29"/>
  <c r="U16" i="29"/>
  <c r="U21" i="29"/>
  <c r="T16" i="29"/>
  <c r="V16" i="29" s="1"/>
  <c r="S15" i="29"/>
  <c r="T14" i="29"/>
  <c r="V14" i="29" s="1"/>
  <c r="T17" i="29"/>
  <c r="V17" i="29" s="1"/>
  <c r="P30" i="29"/>
  <c r="S17" i="29"/>
  <c r="S19" i="29"/>
  <c r="Q30" i="29"/>
  <c r="O30" i="29"/>
  <c r="T12" i="29"/>
  <c r="V12" i="29" s="1"/>
  <c r="S13" i="29"/>
  <c r="T21" i="29"/>
  <c r="V21" i="29" s="1"/>
  <c r="T22" i="29"/>
  <c r="V22" i="29" s="1"/>
  <c r="M30" i="29"/>
  <c r="S18" i="29"/>
  <c r="S20" i="29"/>
  <c r="N30" i="29"/>
  <c r="S28" i="29"/>
  <c r="S22" i="29"/>
  <c r="T13" i="29"/>
  <c r="V13" i="29" s="1"/>
  <c r="T20" i="29"/>
  <c r="V20" i="29" s="1"/>
  <c r="U11" i="29"/>
  <c r="T18" i="29"/>
  <c r="V18" i="29" s="1"/>
  <c r="S14" i="29"/>
  <c r="S23" i="29"/>
  <c r="S26" i="29"/>
  <c r="T15" i="29"/>
  <c r="V15" i="29" s="1"/>
  <c r="S11" i="29"/>
  <c r="T11" i="29"/>
  <c r="S12" i="29"/>
  <c r="S16" i="29"/>
  <c r="S27" i="29"/>
  <c r="S21" i="29"/>
  <c r="T30" i="29" l="1"/>
  <c r="U30" i="29"/>
  <c r="S30" i="29"/>
  <c r="V11" i="29"/>
  <c r="V30" i="29" s="1"/>
</calcChain>
</file>

<file path=xl/sharedStrings.xml><?xml version="1.0" encoding="utf-8"?>
<sst xmlns="http://schemas.openxmlformats.org/spreadsheetml/2006/main" count="154" uniqueCount="93">
  <si>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</si>
  <si>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</si>
  <si>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</si>
  <si>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</si>
  <si>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</si>
  <si>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</si>
  <si>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</si>
  <si>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</si>
  <si>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</si>
  <si>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</si>
  <si>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</si>
  <si>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</si>
  <si>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</si>
  <si>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</si>
  <si>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</si>
  <si>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</si>
  <si>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</si>
  <si>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</si>
  <si>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</si>
  <si>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</si>
  <si>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</si>
  <si>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</si>
  <si>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</si>
  <si>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</si>
  <si>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</si>
  <si>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</si>
  <si>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</si>
  <si>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</si>
  <si>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</si>
  <si>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</si>
  <si>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</si>
  <si>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</si>
  <si>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</si>
  <si>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</si>
  <si>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</si>
  <si>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</si>
  <si>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</si>
  <si>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</si>
  <si>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</si>
  <si>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</si>
  <si>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</si>
  <si>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</si>
  <si>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</si>
  <si>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</si>
  <si>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</si>
  <si>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</si>
  <si>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</si>
  <si>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</si>
  <si>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</si>
  <si>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</si>
  <si>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</si>
  <si>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</si>
  <si>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</si>
  <si>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</si>
  <si>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</si>
  <si>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</si>
  <si>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</si>
  <si>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</si>
  <si>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</si>
  <si>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</si>
  <si>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</si>
  <si>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</si>
  <si>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</si>
  <si>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</si>
  <si>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</si>
  <si>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</si>
  <si>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</si>
  <si>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</si>
  <si>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</si>
  <si>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</si>
  <si>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</si>
  <si>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</si>
  <si>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</si>
  <si>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19/03/2024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</si>
  <si>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</si>
  <si>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</si>
  <si>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</si>
  <si>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</si>
  <si>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</si>
  <si>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</si>
  <si>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</si>
  <si>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</si>
  <si>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 Correspondiente al mes de Agosto del año  2024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</si>
  <si>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</si>
  <si>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</si>
  <si>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</si>
  <si>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</si>
  <si>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</si>
  <si>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</si>
  <si>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</si>
  <si>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</si>
  <si>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01/08/2024</t>
  </si>
  <si>
    <t>01/02/2025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</si>
</sst>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8" xfId="0" applyFont="1" applyFill="1" applyBorder="1" applyAlignment="1">
      <alignment horizontal="distributed" vertical="center"/>
    </xf>
    <xf numFmtId="43" fontId="6" fillId="2" borderId="13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/>
    </xf>
    <xf numFmtId="0" fontId="12" fillId="2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vertical="center"/>
    </xf>
    <xf numFmtId="43" fontId="12" fillId="2" borderId="15" xfId="1" applyFont="1" applyFill="1" applyBorder="1" applyAlignment="1">
      <alignment vertical="center"/>
    </xf>
    <xf numFmtId="43" fontId="12" fillId="2" borderId="9" xfId="1" applyFont="1" applyFill="1" applyBorder="1" applyAlignment="1">
      <alignment vertical="center"/>
    </xf>
    <xf numFmtId="43" fontId="12" fillId="2" borderId="22" xfId="1" applyFont="1" applyFill="1" applyBorder="1" applyAlignment="1">
      <alignment vertical="center"/>
    </xf>
    <xf numFmtId="43" fontId="12" fillId="2" borderId="20" xfId="1" applyFont="1" applyFill="1" applyBorder="1" applyAlignment="1">
      <alignment vertical="center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vertical="center"/>
    </xf>
    <xf numFmtId="43" fontId="12" fillId="2" borderId="19" xfId="1" applyFont="1" applyFill="1" applyBorder="1" applyAlignment="1">
      <alignment vertical="center"/>
    </xf>
    <xf numFmtId="43" fontId="12" fillId="2" borderId="11" xfId="1" applyFont="1" applyFill="1" applyBorder="1" applyAlignment="1">
      <alignment vertical="center"/>
    </xf>
    <xf numFmtId="164" fontId="12" fillId="2" borderId="9" xfId="0" applyNumberFormat="1" applyFont="1" applyFill="1" applyBorder="1" applyAlignment="1">
      <alignment horizontal="right" vertical="center"/>
    </xf>
    <xf numFmtId="164" fontId="12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43" fontId="12" fillId="2" borderId="9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right" vertical="center"/>
    </xf>
    <xf numFmtId="43" fontId="12" fillId="2" borderId="17" xfId="1" applyFont="1" applyFill="1" applyBorder="1" applyAlignment="1">
      <alignment vertical="center"/>
    </xf>
    <xf numFmtId="0" fontId="12" fillId="2" borderId="17" xfId="0" applyFont="1" applyFill="1" applyBorder="1" applyAlignment="1">
      <alignment vertical="center" wrapText="1"/>
    </xf>
    <xf numFmtId="164" fontId="12" fillId="2" borderId="17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65" fontId="6" fillId="2" borderId="13" xfId="0" applyNumberFormat="1" applyFont="1" applyFill="1" applyBorder="1" applyAlignment="1">
      <alignment vertical="center"/>
    </xf>
    <xf numFmtId="43" fontId="6" fillId="2" borderId="14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23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23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1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916025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6"/>
  <sheetViews>
    <sheetView tabSelected="1" topLeftCell="A6" zoomScaleNormal="100" zoomScaleSheetLayoutView="40" zoomScalePageLayoutView="40" workbookViewId="0">
      <selection activeCell="H33" sqref="H33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58</v>
      </c>
    </row>
    <row r="5" spans="1:31" ht="18.75" x14ac:dyDescent="0.3">
      <c r="I5" s="7" t="s">
        <v>57</v>
      </c>
      <c r="J5" s="17"/>
      <c r="K5" s="17"/>
      <c r="L5" s="17"/>
      <c r="M5" s="17"/>
      <c r="N5" s="17"/>
    </row>
    <row r="6" spans="1:31" ht="18" x14ac:dyDescent="0.25">
      <c r="B6" s="88" t="s">
        <v>82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</row>
    <row r="7" spans="1:31" ht="15.75" thickBot="1" x14ac:dyDescent="0.3">
      <c r="A7" s="89" t="s">
        <v>53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</row>
    <row r="8" spans="1:31" ht="16.5" customHeight="1" thickBot="1" x14ac:dyDescent="0.3">
      <c r="B8" s="78" t="s">
        <v>3</v>
      </c>
      <c r="C8" s="78" t="s">
        <v>4</v>
      </c>
      <c r="D8" s="78" t="s">
        <v>5</v>
      </c>
      <c r="E8" s="78" t="s">
        <v>6</v>
      </c>
      <c r="F8" s="18"/>
      <c r="G8" s="81" t="s">
        <v>19</v>
      </c>
      <c r="H8" s="82"/>
      <c r="I8" s="78" t="s">
        <v>7</v>
      </c>
      <c r="J8" s="70" t="s">
        <v>8</v>
      </c>
      <c r="K8" s="70" t="s">
        <v>22</v>
      </c>
      <c r="L8" s="70" t="s">
        <v>9</v>
      </c>
      <c r="M8" s="73" t="s">
        <v>0</v>
      </c>
      <c r="N8" s="74"/>
      <c r="O8" s="74"/>
      <c r="P8" s="74"/>
      <c r="Q8" s="74"/>
      <c r="R8" s="74"/>
      <c r="S8" s="75"/>
      <c r="T8" s="76" t="s">
        <v>1</v>
      </c>
      <c r="U8" s="77"/>
      <c r="V8" s="78" t="s">
        <v>2</v>
      </c>
    </row>
    <row r="9" spans="1:31" ht="16.5" customHeight="1" thickBot="1" x14ac:dyDescent="0.3">
      <c r="B9" s="79"/>
      <c r="C9" s="79"/>
      <c r="D9" s="79"/>
      <c r="E9" s="79"/>
      <c r="F9" s="79" t="s">
        <v>36</v>
      </c>
      <c r="G9" s="78" t="s">
        <v>20</v>
      </c>
      <c r="H9" s="78" t="s">
        <v>21</v>
      </c>
      <c r="I9" s="79"/>
      <c r="J9" s="71"/>
      <c r="K9" s="71"/>
      <c r="L9" s="71"/>
      <c r="M9" s="81" t="s">
        <v>10</v>
      </c>
      <c r="N9" s="82"/>
      <c r="O9" s="70" t="s">
        <v>11</v>
      </c>
      <c r="P9" s="83" t="s">
        <v>12</v>
      </c>
      <c r="Q9" s="84"/>
      <c r="R9" s="78" t="s">
        <v>13</v>
      </c>
      <c r="S9" s="85" t="s">
        <v>14</v>
      </c>
      <c r="T9" s="70" t="s">
        <v>15</v>
      </c>
      <c r="U9" s="70" t="s">
        <v>16</v>
      </c>
      <c r="V9" s="79"/>
    </row>
    <row r="10" spans="1:31" ht="72.75" customHeight="1" thickBot="1" x14ac:dyDescent="0.3">
      <c r="B10" s="80"/>
      <c r="C10" s="80"/>
      <c r="D10" s="80"/>
      <c r="E10" s="80"/>
      <c r="F10" s="80"/>
      <c r="G10" s="80"/>
      <c r="H10" s="80"/>
      <c r="I10" s="80"/>
      <c r="J10" s="72"/>
      <c r="K10" s="72"/>
      <c r="L10" s="72"/>
      <c r="M10" s="25" t="s">
        <v>0</v>
      </c>
      <c r="N10" s="25" t="s">
        <v>17</v>
      </c>
      <c r="O10" s="72"/>
      <c r="P10" s="25" t="s">
        <v>18</v>
      </c>
      <c r="Q10" s="25" t="s">
        <v>23</v>
      </c>
      <c r="R10" s="80"/>
      <c r="S10" s="86"/>
      <c r="T10" s="72"/>
      <c r="U10" s="72"/>
      <c r="V10" s="79"/>
      <c r="W10" s="8"/>
    </row>
    <row r="11" spans="1:31" ht="27" customHeight="1" x14ac:dyDescent="0.25">
      <c r="A11" s="1">
        <v>1</v>
      </c>
      <c r="B11" s="27" t="s">
        <v>69</v>
      </c>
      <c r="C11" s="28" t="s">
        <v>70</v>
      </c>
      <c r="D11" s="29" t="s">
        <v>71</v>
      </c>
      <c r="E11" s="30" t="s">
        <v>72</v>
      </c>
      <c r="F11" s="31" t="s">
        <v>35</v>
      </c>
      <c r="G11" s="32">
        <v>45413</v>
      </c>
      <c r="H11" s="32">
        <v>45597</v>
      </c>
      <c r="I11" s="29" t="s">
        <v>54</v>
      </c>
      <c r="J11" s="33">
        <v>33600</v>
      </c>
      <c r="K11" s="34">
        <v>0</v>
      </c>
      <c r="L11" s="33">
        <v>25</v>
      </c>
      <c r="M11" s="33">
        <f t="shared" ref="M11:M28" si="0">+J11*2.87%</f>
        <v>964.32</v>
      </c>
      <c r="N11" s="33">
        <f t="shared" ref="N11:N28" si="1">J11*7.1%</f>
        <v>2385.6</v>
      </c>
      <c r="O11" s="33">
        <f>J11*1.1%</f>
        <v>369.6</v>
      </c>
      <c r="P11" s="33">
        <f t="shared" ref="P11:P28" si="2">+J11*3.04%</f>
        <v>1021.44</v>
      </c>
      <c r="Q11" s="33">
        <f t="shared" ref="Q11:Q28" si="3">+J11*7.09%</f>
        <v>2382.2400000000002</v>
      </c>
      <c r="R11" s="34">
        <v>0</v>
      </c>
      <c r="S11" s="33">
        <f t="shared" ref="S11:S28" si="4">SUM(M11:R11)</f>
        <v>7123.2000000000007</v>
      </c>
      <c r="T11" s="33">
        <f>+K11+L11+M11+P11+R11</f>
        <v>2010.7600000000002</v>
      </c>
      <c r="U11" s="35">
        <f t="shared" ref="U11:U29" si="5">+N11+O11+Q11</f>
        <v>5137.4400000000005</v>
      </c>
      <c r="V11" s="36">
        <f t="shared" ref="V11:V28" si="6">+J11-T11</f>
        <v>31589.239999999998</v>
      </c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s="14" customFormat="1" x14ac:dyDescent="0.25">
      <c r="A12" s="14">
        <v>2</v>
      </c>
      <c r="B12" s="37" t="s">
        <v>59</v>
      </c>
      <c r="C12" s="38" t="s">
        <v>61</v>
      </c>
      <c r="D12" s="39" t="s">
        <v>48</v>
      </c>
      <c r="E12" s="40" t="s">
        <v>60</v>
      </c>
      <c r="F12" s="41" t="s">
        <v>35</v>
      </c>
      <c r="G12" s="42">
        <v>45383</v>
      </c>
      <c r="H12" s="42">
        <v>45566</v>
      </c>
      <c r="I12" s="39" t="s">
        <v>54</v>
      </c>
      <c r="J12" s="34">
        <v>60000</v>
      </c>
      <c r="K12" s="34">
        <v>3486.65</v>
      </c>
      <c r="L12" s="34">
        <v>25</v>
      </c>
      <c r="M12" s="34">
        <f t="shared" si="0"/>
        <v>1722</v>
      </c>
      <c r="N12" s="34">
        <f t="shared" si="1"/>
        <v>4260</v>
      </c>
      <c r="O12" s="34">
        <f>J12*1.1%</f>
        <v>660.00000000000011</v>
      </c>
      <c r="P12" s="34">
        <f t="shared" si="2"/>
        <v>1824</v>
      </c>
      <c r="Q12" s="34">
        <f t="shared" si="3"/>
        <v>4254</v>
      </c>
      <c r="R12" s="34">
        <v>0</v>
      </c>
      <c r="S12" s="34">
        <f t="shared" si="4"/>
        <v>12720</v>
      </c>
      <c r="T12" s="34">
        <f t="shared" ref="T12:T28" si="7">+K12+L12+M12+P12+R12</f>
        <v>7057.65</v>
      </c>
      <c r="U12" s="35">
        <f t="shared" si="5"/>
        <v>9174</v>
      </c>
      <c r="V12" s="43">
        <f t="shared" si="6"/>
        <v>52942.35</v>
      </c>
      <c r="W12" s="15"/>
    </row>
    <row r="13" spans="1:31" s="14" customFormat="1" x14ac:dyDescent="0.25">
      <c r="A13" s="1">
        <v>3</v>
      </c>
      <c r="B13" s="37" t="s">
        <v>44</v>
      </c>
      <c r="C13" s="38" t="s">
        <v>45</v>
      </c>
      <c r="D13" s="39" t="s">
        <v>55</v>
      </c>
      <c r="E13" s="40" t="s">
        <v>31</v>
      </c>
      <c r="F13" s="41" t="s">
        <v>35</v>
      </c>
      <c r="G13" s="42">
        <v>45431</v>
      </c>
      <c r="H13" s="42">
        <v>45615</v>
      </c>
      <c r="I13" s="39" t="s">
        <v>54</v>
      </c>
      <c r="J13" s="34">
        <v>60000</v>
      </c>
      <c r="K13" s="34">
        <v>3486.65</v>
      </c>
      <c r="L13" s="34">
        <v>25</v>
      </c>
      <c r="M13" s="34">
        <f t="shared" si="0"/>
        <v>1722</v>
      </c>
      <c r="N13" s="34">
        <f t="shared" si="1"/>
        <v>4260</v>
      </c>
      <c r="O13" s="34">
        <f>J13*1.1%</f>
        <v>660.00000000000011</v>
      </c>
      <c r="P13" s="34">
        <f t="shared" si="2"/>
        <v>1824</v>
      </c>
      <c r="Q13" s="34">
        <f t="shared" si="3"/>
        <v>4254</v>
      </c>
      <c r="R13" s="34">
        <v>0</v>
      </c>
      <c r="S13" s="34">
        <f t="shared" si="4"/>
        <v>12720</v>
      </c>
      <c r="T13" s="34">
        <f t="shared" si="7"/>
        <v>7057.65</v>
      </c>
      <c r="U13" s="35">
        <f t="shared" si="5"/>
        <v>9174</v>
      </c>
      <c r="V13" s="44">
        <f t="shared" si="6"/>
        <v>52942.35</v>
      </c>
      <c r="W13" s="15"/>
    </row>
    <row r="14" spans="1:31" s="14" customFormat="1" x14ac:dyDescent="0.25">
      <c r="A14" s="14">
        <v>4</v>
      </c>
      <c r="B14" s="37" t="s">
        <v>46</v>
      </c>
      <c r="C14" s="38" t="s">
        <v>47</v>
      </c>
      <c r="D14" s="39" t="s">
        <v>48</v>
      </c>
      <c r="E14" s="40" t="s">
        <v>31</v>
      </c>
      <c r="F14" s="41" t="s">
        <v>35</v>
      </c>
      <c r="G14" s="45" t="s">
        <v>73</v>
      </c>
      <c r="H14" s="46" t="s">
        <v>74</v>
      </c>
      <c r="I14" s="39" t="s">
        <v>54</v>
      </c>
      <c r="J14" s="34">
        <v>60000</v>
      </c>
      <c r="K14" s="34">
        <v>3486.65</v>
      </c>
      <c r="L14" s="34">
        <v>25</v>
      </c>
      <c r="M14" s="34">
        <f t="shared" si="0"/>
        <v>1722</v>
      </c>
      <c r="N14" s="34">
        <f t="shared" si="1"/>
        <v>4260</v>
      </c>
      <c r="O14" s="34">
        <f>J14*1.1%</f>
        <v>660.00000000000011</v>
      </c>
      <c r="P14" s="34">
        <f t="shared" si="2"/>
        <v>1824</v>
      </c>
      <c r="Q14" s="34">
        <f t="shared" si="3"/>
        <v>4254</v>
      </c>
      <c r="R14" s="34">
        <v>0</v>
      </c>
      <c r="S14" s="34">
        <f t="shared" si="4"/>
        <v>12720</v>
      </c>
      <c r="T14" s="34">
        <f t="shared" si="7"/>
        <v>7057.65</v>
      </c>
      <c r="U14" s="35">
        <f t="shared" si="5"/>
        <v>9174</v>
      </c>
      <c r="V14" s="44">
        <f t="shared" si="6"/>
        <v>52942.35</v>
      </c>
      <c r="W14" s="15"/>
    </row>
    <row r="15" spans="1:31" s="14" customFormat="1" x14ac:dyDescent="0.25">
      <c r="A15" s="1">
        <v>5</v>
      </c>
      <c r="B15" s="47" t="s">
        <v>29</v>
      </c>
      <c r="C15" s="39" t="s">
        <v>30</v>
      </c>
      <c r="D15" s="39" t="s">
        <v>55</v>
      </c>
      <c r="E15" s="39" t="s">
        <v>31</v>
      </c>
      <c r="F15" s="41" t="s">
        <v>35</v>
      </c>
      <c r="G15" s="42">
        <v>45413</v>
      </c>
      <c r="H15" s="42">
        <v>45597</v>
      </c>
      <c r="I15" s="39" t="s">
        <v>54</v>
      </c>
      <c r="J15" s="34">
        <v>60000</v>
      </c>
      <c r="K15" s="34">
        <v>3143.56</v>
      </c>
      <c r="L15" s="34">
        <v>25</v>
      </c>
      <c r="M15" s="34">
        <f t="shared" si="0"/>
        <v>1722</v>
      </c>
      <c r="N15" s="34">
        <f t="shared" si="1"/>
        <v>4260</v>
      </c>
      <c r="O15" s="34">
        <f>J15*1.1%</f>
        <v>660.00000000000011</v>
      </c>
      <c r="P15" s="34">
        <f t="shared" si="2"/>
        <v>1824</v>
      </c>
      <c r="Q15" s="34">
        <f t="shared" si="3"/>
        <v>4254</v>
      </c>
      <c r="R15" s="34">
        <v>1715.46</v>
      </c>
      <c r="S15" s="34">
        <f t="shared" si="4"/>
        <v>14435.46</v>
      </c>
      <c r="T15" s="34">
        <f t="shared" si="7"/>
        <v>8430.02</v>
      </c>
      <c r="U15" s="35">
        <f t="shared" si="5"/>
        <v>9174</v>
      </c>
      <c r="V15" s="44">
        <f t="shared" si="6"/>
        <v>51569.979999999996</v>
      </c>
      <c r="W15" s="15"/>
    </row>
    <row r="16" spans="1:31" s="14" customFormat="1" ht="30" x14ac:dyDescent="0.25">
      <c r="A16" s="14">
        <v>6</v>
      </c>
      <c r="B16" s="37" t="s">
        <v>43</v>
      </c>
      <c r="C16" s="38" t="s">
        <v>42</v>
      </c>
      <c r="D16" s="39" t="s">
        <v>48</v>
      </c>
      <c r="E16" s="40" t="s">
        <v>31</v>
      </c>
      <c r="F16" s="41" t="s">
        <v>35</v>
      </c>
      <c r="G16" s="42">
        <v>45383</v>
      </c>
      <c r="H16" s="32">
        <v>45566</v>
      </c>
      <c r="I16" s="39" t="s">
        <v>54</v>
      </c>
      <c r="J16" s="34">
        <v>70000</v>
      </c>
      <c r="K16" s="34">
        <v>5368.45</v>
      </c>
      <c r="L16" s="34">
        <v>25</v>
      </c>
      <c r="M16" s="34">
        <f t="shared" si="0"/>
        <v>2009</v>
      </c>
      <c r="N16" s="34">
        <f t="shared" si="1"/>
        <v>4970</v>
      </c>
      <c r="O16" s="34">
        <f t="shared" ref="O16:O21" si="8">J16*1.1%</f>
        <v>770.00000000000011</v>
      </c>
      <c r="P16" s="34">
        <f t="shared" si="2"/>
        <v>2128</v>
      </c>
      <c r="Q16" s="34">
        <f t="shared" si="3"/>
        <v>4963</v>
      </c>
      <c r="R16" s="34">
        <v>0</v>
      </c>
      <c r="S16" s="34">
        <f t="shared" si="4"/>
        <v>14840</v>
      </c>
      <c r="T16" s="34">
        <f t="shared" si="7"/>
        <v>9530.4500000000007</v>
      </c>
      <c r="U16" s="35">
        <f t="shared" si="5"/>
        <v>10703</v>
      </c>
      <c r="V16" s="44">
        <f t="shared" si="6"/>
        <v>60469.55</v>
      </c>
      <c r="W16" s="15"/>
    </row>
    <row r="17" spans="1:23" s="14" customFormat="1" x14ac:dyDescent="0.25">
      <c r="A17" s="1">
        <v>7</v>
      </c>
      <c r="B17" s="47" t="s">
        <v>62</v>
      </c>
      <c r="C17" s="39" t="s">
        <v>24</v>
      </c>
      <c r="D17" s="39" t="s">
        <v>55</v>
      </c>
      <c r="E17" s="39" t="s">
        <v>25</v>
      </c>
      <c r="F17" s="41" t="s">
        <v>34</v>
      </c>
      <c r="G17" s="42">
        <v>45352</v>
      </c>
      <c r="H17" s="42">
        <v>45536</v>
      </c>
      <c r="I17" s="39" t="s">
        <v>54</v>
      </c>
      <c r="J17" s="34">
        <v>70000</v>
      </c>
      <c r="K17" s="48">
        <v>4682.2700000000004</v>
      </c>
      <c r="L17" s="34">
        <v>25</v>
      </c>
      <c r="M17" s="34">
        <f t="shared" si="0"/>
        <v>2009</v>
      </c>
      <c r="N17" s="34">
        <f t="shared" si="1"/>
        <v>4970</v>
      </c>
      <c r="O17" s="34">
        <f t="shared" si="8"/>
        <v>770.00000000000011</v>
      </c>
      <c r="P17" s="34">
        <f t="shared" si="2"/>
        <v>2128</v>
      </c>
      <c r="Q17" s="34">
        <f t="shared" si="3"/>
        <v>4963</v>
      </c>
      <c r="R17" s="34">
        <v>3430.92</v>
      </c>
      <c r="S17" s="34">
        <f t="shared" si="4"/>
        <v>18270.919999999998</v>
      </c>
      <c r="T17" s="34">
        <f t="shared" si="7"/>
        <v>12275.19</v>
      </c>
      <c r="U17" s="35">
        <f t="shared" si="5"/>
        <v>10703</v>
      </c>
      <c r="V17" s="44">
        <f t="shared" si="6"/>
        <v>57724.81</v>
      </c>
      <c r="W17" s="15"/>
    </row>
    <row r="18" spans="1:23" s="14" customFormat="1" x14ac:dyDescent="0.25">
      <c r="A18" s="14">
        <v>8</v>
      </c>
      <c r="B18" s="47" t="s">
        <v>27</v>
      </c>
      <c r="C18" s="39" t="s">
        <v>28</v>
      </c>
      <c r="D18" s="39" t="s">
        <v>55</v>
      </c>
      <c r="E18" s="39" t="s">
        <v>25</v>
      </c>
      <c r="F18" s="41" t="s">
        <v>34</v>
      </c>
      <c r="G18" s="42">
        <v>45352</v>
      </c>
      <c r="H18" s="42">
        <v>45536</v>
      </c>
      <c r="I18" s="39" t="s">
        <v>54</v>
      </c>
      <c r="J18" s="34">
        <v>70000</v>
      </c>
      <c r="K18" s="34">
        <v>5368.45</v>
      </c>
      <c r="L18" s="34">
        <v>25</v>
      </c>
      <c r="M18" s="34">
        <f t="shared" si="0"/>
        <v>2009</v>
      </c>
      <c r="N18" s="34">
        <f t="shared" si="1"/>
        <v>4970</v>
      </c>
      <c r="O18" s="34">
        <f t="shared" si="8"/>
        <v>770.00000000000011</v>
      </c>
      <c r="P18" s="34">
        <f t="shared" si="2"/>
        <v>2128</v>
      </c>
      <c r="Q18" s="34">
        <f t="shared" si="3"/>
        <v>4963</v>
      </c>
      <c r="R18" s="34">
        <v>0</v>
      </c>
      <c r="S18" s="34">
        <f t="shared" si="4"/>
        <v>14840</v>
      </c>
      <c r="T18" s="34">
        <f t="shared" si="7"/>
        <v>9530.4500000000007</v>
      </c>
      <c r="U18" s="35">
        <f t="shared" si="5"/>
        <v>10703</v>
      </c>
      <c r="V18" s="44">
        <f t="shared" si="6"/>
        <v>60469.55</v>
      </c>
      <c r="W18" s="15"/>
    </row>
    <row r="19" spans="1:23" s="14" customFormat="1" ht="30" x14ac:dyDescent="0.25">
      <c r="A19" s="1">
        <v>9</v>
      </c>
      <c r="B19" s="47" t="s">
        <v>64</v>
      </c>
      <c r="C19" s="39" t="s">
        <v>65</v>
      </c>
      <c r="D19" s="38" t="s">
        <v>66</v>
      </c>
      <c r="E19" s="39" t="s">
        <v>31</v>
      </c>
      <c r="F19" s="41" t="s">
        <v>34</v>
      </c>
      <c r="G19" s="42">
        <v>45444</v>
      </c>
      <c r="H19" s="42">
        <v>45627</v>
      </c>
      <c r="I19" s="39" t="s">
        <v>54</v>
      </c>
      <c r="J19" s="34">
        <v>80000</v>
      </c>
      <c r="K19" s="34">
        <v>7400.94</v>
      </c>
      <c r="L19" s="34">
        <v>25</v>
      </c>
      <c r="M19" s="34">
        <f t="shared" si="0"/>
        <v>2296</v>
      </c>
      <c r="N19" s="34">
        <f t="shared" si="1"/>
        <v>5679.9999999999991</v>
      </c>
      <c r="O19" s="34">
        <v>851.51</v>
      </c>
      <c r="P19" s="34">
        <f t="shared" si="2"/>
        <v>2432</v>
      </c>
      <c r="Q19" s="34">
        <f t="shared" si="3"/>
        <v>5672</v>
      </c>
      <c r="R19" s="34">
        <v>0</v>
      </c>
      <c r="S19" s="34">
        <f t="shared" si="4"/>
        <v>16931.509999999998</v>
      </c>
      <c r="T19" s="34">
        <f t="shared" si="7"/>
        <v>12153.939999999999</v>
      </c>
      <c r="U19" s="35">
        <f t="shared" si="5"/>
        <v>12203.509999999998</v>
      </c>
      <c r="V19" s="44">
        <f t="shared" si="6"/>
        <v>67846.06</v>
      </c>
      <c r="W19" s="15"/>
    </row>
    <row r="20" spans="1:23" s="14" customFormat="1" x14ac:dyDescent="0.25">
      <c r="A20" s="14">
        <v>10</v>
      </c>
      <c r="B20" s="47" t="s">
        <v>63</v>
      </c>
      <c r="C20" s="39" t="s">
        <v>26</v>
      </c>
      <c r="D20" s="39" t="s">
        <v>55</v>
      </c>
      <c r="E20" s="39" t="s">
        <v>25</v>
      </c>
      <c r="F20" s="41" t="s">
        <v>35</v>
      </c>
      <c r="G20" s="42">
        <v>45352</v>
      </c>
      <c r="H20" s="42">
        <v>45536</v>
      </c>
      <c r="I20" s="39" t="s">
        <v>54</v>
      </c>
      <c r="J20" s="34">
        <v>85000</v>
      </c>
      <c r="K20" s="34">
        <v>8148.2</v>
      </c>
      <c r="L20" s="34">
        <v>25</v>
      </c>
      <c r="M20" s="34">
        <f t="shared" si="0"/>
        <v>2439.5</v>
      </c>
      <c r="N20" s="34">
        <f t="shared" si="1"/>
        <v>6034.9999999999991</v>
      </c>
      <c r="O20" s="34">
        <f>77410*1.1%</f>
        <v>851.5100000000001</v>
      </c>
      <c r="P20" s="34">
        <f t="shared" si="2"/>
        <v>2584</v>
      </c>
      <c r="Q20" s="34">
        <f t="shared" si="3"/>
        <v>6026.5</v>
      </c>
      <c r="R20" s="34">
        <v>1715.46</v>
      </c>
      <c r="S20" s="34">
        <f t="shared" si="4"/>
        <v>19651.97</v>
      </c>
      <c r="T20" s="34">
        <f t="shared" si="7"/>
        <v>14912.16</v>
      </c>
      <c r="U20" s="35">
        <f t="shared" si="5"/>
        <v>12913.009999999998</v>
      </c>
      <c r="V20" s="44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47" t="s">
        <v>37</v>
      </c>
      <c r="C21" s="39" t="s">
        <v>38</v>
      </c>
      <c r="D21" s="39" t="s">
        <v>56</v>
      </c>
      <c r="E21" s="38" t="s">
        <v>39</v>
      </c>
      <c r="F21" s="41" t="s">
        <v>34</v>
      </c>
      <c r="G21" s="42">
        <v>45447</v>
      </c>
      <c r="H21" s="42">
        <v>45630</v>
      </c>
      <c r="I21" s="39" t="s">
        <v>54</v>
      </c>
      <c r="J21" s="34">
        <v>70131.600000000006</v>
      </c>
      <c r="K21" s="34">
        <v>5393.21</v>
      </c>
      <c r="L21" s="34">
        <v>25</v>
      </c>
      <c r="M21" s="34">
        <f t="shared" si="0"/>
        <v>2012.7769200000002</v>
      </c>
      <c r="N21" s="34">
        <f t="shared" si="1"/>
        <v>4979.3436000000002</v>
      </c>
      <c r="O21" s="34">
        <f t="shared" si="8"/>
        <v>771.44760000000019</v>
      </c>
      <c r="P21" s="34">
        <f t="shared" si="2"/>
        <v>2132.0006400000002</v>
      </c>
      <c r="Q21" s="34">
        <f t="shared" si="3"/>
        <v>4972.3304400000006</v>
      </c>
      <c r="R21" s="34">
        <v>0</v>
      </c>
      <c r="S21" s="34">
        <f t="shared" si="4"/>
        <v>14867.899200000003</v>
      </c>
      <c r="T21" s="34">
        <f t="shared" si="7"/>
        <v>9562.9875600000014</v>
      </c>
      <c r="U21" s="35">
        <f t="shared" si="5"/>
        <v>10723.121640000001</v>
      </c>
      <c r="V21" s="44">
        <f t="shared" si="6"/>
        <v>60568.612440000004</v>
      </c>
      <c r="W21" s="15"/>
    </row>
    <row r="22" spans="1:23" s="14" customFormat="1" x14ac:dyDescent="0.25">
      <c r="A22" s="14">
        <v>12</v>
      </c>
      <c r="B22" s="47" t="s">
        <v>32</v>
      </c>
      <c r="C22" s="39" t="s">
        <v>33</v>
      </c>
      <c r="D22" s="39" t="s">
        <v>55</v>
      </c>
      <c r="E22" s="39" t="s">
        <v>25</v>
      </c>
      <c r="F22" s="41" t="s">
        <v>35</v>
      </c>
      <c r="G22" s="42">
        <v>45358</v>
      </c>
      <c r="H22" s="42">
        <v>45542</v>
      </c>
      <c r="I22" s="39" t="s">
        <v>54</v>
      </c>
      <c r="J22" s="34">
        <v>80000</v>
      </c>
      <c r="K22" s="34">
        <v>7400.94</v>
      </c>
      <c r="L22" s="34">
        <v>25</v>
      </c>
      <c r="M22" s="34">
        <f t="shared" si="0"/>
        <v>2296</v>
      </c>
      <c r="N22" s="34">
        <f t="shared" si="1"/>
        <v>5679.9999999999991</v>
      </c>
      <c r="O22" s="34">
        <f>77410*1.1%</f>
        <v>851.5100000000001</v>
      </c>
      <c r="P22" s="34">
        <f t="shared" si="2"/>
        <v>2432</v>
      </c>
      <c r="Q22" s="34">
        <f t="shared" si="3"/>
        <v>5672</v>
      </c>
      <c r="R22" s="34">
        <v>0</v>
      </c>
      <c r="S22" s="34">
        <f t="shared" si="4"/>
        <v>16931.509999999998</v>
      </c>
      <c r="T22" s="34">
        <f t="shared" si="7"/>
        <v>12153.939999999999</v>
      </c>
      <c r="U22" s="35">
        <f t="shared" si="5"/>
        <v>12203.509999999998</v>
      </c>
      <c r="V22" s="44">
        <f t="shared" si="6"/>
        <v>67846.06</v>
      </c>
      <c r="W22" s="15"/>
    </row>
    <row r="23" spans="1:23" s="14" customFormat="1" x14ac:dyDescent="0.25">
      <c r="A23" s="1">
        <v>13</v>
      </c>
      <c r="B23" s="47" t="s">
        <v>40</v>
      </c>
      <c r="C23" s="39" t="s">
        <v>41</v>
      </c>
      <c r="D23" s="39" t="s">
        <v>55</v>
      </c>
      <c r="E23" s="39" t="s">
        <v>31</v>
      </c>
      <c r="F23" s="41" t="s">
        <v>34</v>
      </c>
      <c r="G23" s="42">
        <v>45444</v>
      </c>
      <c r="H23" s="42">
        <v>45627</v>
      </c>
      <c r="I23" s="39" t="s">
        <v>54</v>
      </c>
      <c r="J23" s="34">
        <v>80000</v>
      </c>
      <c r="K23" s="34">
        <v>7400.94</v>
      </c>
      <c r="L23" s="34">
        <v>25</v>
      </c>
      <c r="M23" s="34">
        <f t="shared" si="0"/>
        <v>2296</v>
      </c>
      <c r="N23" s="34">
        <f t="shared" si="1"/>
        <v>5679.9999999999991</v>
      </c>
      <c r="O23" s="34">
        <f>77410*1.1%</f>
        <v>851.5100000000001</v>
      </c>
      <c r="P23" s="34">
        <f t="shared" si="2"/>
        <v>2432</v>
      </c>
      <c r="Q23" s="34">
        <f t="shared" si="3"/>
        <v>5672</v>
      </c>
      <c r="R23" s="34">
        <v>0</v>
      </c>
      <c r="S23" s="34">
        <f t="shared" si="4"/>
        <v>16931.509999999998</v>
      </c>
      <c r="T23" s="34">
        <f t="shared" si="7"/>
        <v>12153.939999999999</v>
      </c>
      <c r="U23" s="35">
        <f t="shared" si="5"/>
        <v>12203.509999999998</v>
      </c>
      <c r="V23" s="44">
        <f t="shared" si="6"/>
        <v>67846.06</v>
      </c>
      <c r="W23" s="15"/>
    </row>
    <row r="24" spans="1:23" s="14" customFormat="1" x14ac:dyDescent="0.25">
      <c r="A24" s="14">
        <v>14</v>
      </c>
      <c r="B24" s="49" t="s">
        <v>83</v>
      </c>
      <c r="C24" s="50" t="s">
        <v>84</v>
      </c>
      <c r="D24" s="39" t="s">
        <v>85</v>
      </c>
      <c r="E24" s="39" t="s">
        <v>86</v>
      </c>
      <c r="F24" s="51" t="s">
        <v>35</v>
      </c>
      <c r="G24" s="52" t="s">
        <v>91</v>
      </c>
      <c r="H24" s="52" t="s">
        <v>92</v>
      </c>
      <c r="I24" s="39" t="s">
        <v>54</v>
      </c>
      <c r="J24" s="34">
        <v>80000</v>
      </c>
      <c r="K24" s="53">
        <v>7400.94</v>
      </c>
      <c r="L24" s="34">
        <v>25</v>
      </c>
      <c r="M24" s="34">
        <f t="shared" si="0"/>
        <v>2296</v>
      </c>
      <c r="N24" s="34">
        <f t="shared" si="1"/>
        <v>5679.9999999999991</v>
      </c>
      <c r="O24" s="34">
        <f>77410*1.1%</f>
        <v>851.5100000000001</v>
      </c>
      <c r="P24" s="34">
        <f t="shared" si="2"/>
        <v>2432</v>
      </c>
      <c r="Q24" s="34">
        <f t="shared" si="3"/>
        <v>5672</v>
      </c>
      <c r="R24" s="53"/>
      <c r="S24" s="34">
        <f t="shared" si="4"/>
        <v>16931.509999999998</v>
      </c>
      <c r="T24" s="34">
        <f t="shared" si="7"/>
        <v>12153.939999999999</v>
      </c>
      <c r="U24" s="35">
        <f t="shared" si="5"/>
        <v>12203.509999999998</v>
      </c>
      <c r="V24" s="44">
        <f t="shared" si="6"/>
        <v>67846.06</v>
      </c>
      <c r="W24" s="15"/>
    </row>
    <row r="25" spans="1:23" s="14" customFormat="1" ht="30" x14ac:dyDescent="0.25">
      <c r="A25" s="1">
        <v>15</v>
      </c>
      <c r="B25" s="49" t="s">
        <v>87</v>
      </c>
      <c r="C25" s="54" t="s">
        <v>88</v>
      </c>
      <c r="D25" s="38" t="s">
        <v>90</v>
      </c>
      <c r="E25" s="39" t="s">
        <v>89</v>
      </c>
      <c r="F25" s="51" t="s">
        <v>35</v>
      </c>
      <c r="G25" s="52" t="s">
        <v>91</v>
      </c>
      <c r="H25" s="52" t="s">
        <v>92</v>
      </c>
      <c r="I25" s="39" t="s">
        <v>54</v>
      </c>
      <c r="J25" s="53">
        <v>60000</v>
      </c>
      <c r="K25" s="53">
        <v>3486.65</v>
      </c>
      <c r="L25" s="34">
        <v>25</v>
      </c>
      <c r="M25" s="53">
        <f t="shared" si="0"/>
        <v>1722</v>
      </c>
      <c r="N25" s="53">
        <f t="shared" si="1"/>
        <v>4260</v>
      </c>
      <c r="O25" s="34">
        <f t="shared" ref="O25" si="9">J25*1.1%</f>
        <v>660.00000000000011</v>
      </c>
      <c r="P25" s="53">
        <f t="shared" si="2"/>
        <v>1824</v>
      </c>
      <c r="Q25" s="53">
        <f t="shared" si="3"/>
        <v>4254</v>
      </c>
      <c r="R25" s="53"/>
      <c r="S25" s="34">
        <f t="shared" si="4"/>
        <v>12720</v>
      </c>
      <c r="T25" s="34">
        <f t="shared" si="7"/>
        <v>7057.65</v>
      </c>
      <c r="U25" s="35">
        <f t="shared" si="5"/>
        <v>9174</v>
      </c>
      <c r="V25" s="44">
        <f t="shared" si="6"/>
        <v>52942.35</v>
      </c>
      <c r="W25" s="15"/>
    </row>
    <row r="26" spans="1:23" s="14" customFormat="1" x14ac:dyDescent="0.25">
      <c r="A26" s="14">
        <v>16</v>
      </c>
      <c r="B26" s="49" t="s">
        <v>67</v>
      </c>
      <c r="C26" s="50" t="s">
        <v>68</v>
      </c>
      <c r="D26" s="39" t="s">
        <v>55</v>
      </c>
      <c r="E26" s="39" t="s">
        <v>31</v>
      </c>
      <c r="F26" s="51" t="s">
        <v>34</v>
      </c>
      <c r="G26" s="42">
        <v>45352</v>
      </c>
      <c r="H26" s="42">
        <v>45536</v>
      </c>
      <c r="I26" s="39" t="s">
        <v>54</v>
      </c>
      <c r="J26" s="53">
        <v>40000</v>
      </c>
      <c r="K26" s="53">
        <v>442.65</v>
      </c>
      <c r="L26" s="53">
        <v>25</v>
      </c>
      <c r="M26" s="53">
        <f t="shared" si="0"/>
        <v>1148</v>
      </c>
      <c r="N26" s="53">
        <f t="shared" si="1"/>
        <v>2839.9999999999995</v>
      </c>
      <c r="O26" s="34">
        <f t="shared" ref="O26:O28" si="10">J26*1.1%</f>
        <v>440.00000000000006</v>
      </c>
      <c r="P26" s="53">
        <f t="shared" si="2"/>
        <v>1216</v>
      </c>
      <c r="Q26" s="53">
        <f t="shared" si="3"/>
        <v>2836</v>
      </c>
      <c r="R26" s="53">
        <v>0</v>
      </c>
      <c r="S26" s="34">
        <f t="shared" si="4"/>
        <v>8480</v>
      </c>
      <c r="T26" s="34">
        <f t="shared" si="7"/>
        <v>2831.65</v>
      </c>
      <c r="U26" s="35">
        <f t="shared" si="5"/>
        <v>6116</v>
      </c>
      <c r="V26" s="44">
        <f t="shared" si="6"/>
        <v>37168.35</v>
      </c>
      <c r="W26" s="15"/>
    </row>
    <row r="27" spans="1:23" s="14" customFormat="1" x14ac:dyDescent="0.25">
      <c r="A27" s="1">
        <v>17</v>
      </c>
      <c r="B27" s="49" t="s">
        <v>75</v>
      </c>
      <c r="C27" s="50" t="s">
        <v>76</v>
      </c>
      <c r="D27" s="39" t="s">
        <v>77</v>
      </c>
      <c r="E27" s="39" t="s">
        <v>31</v>
      </c>
      <c r="F27" s="51" t="s">
        <v>35</v>
      </c>
      <c r="G27" s="42">
        <v>45383</v>
      </c>
      <c r="H27" s="42">
        <v>45566</v>
      </c>
      <c r="I27" s="39" t="s">
        <v>54</v>
      </c>
      <c r="J27" s="53">
        <v>40000</v>
      </c>
      <c r="K27" s="53">
        <v>442.65</v>
      </c>
      <c r="L27" s="53">
        <v>25</v>
      </c>
      <c r="M27" s="53">
        <f t="shared" si="0"/>
        <v>1148</v>
      </c>
      <c r="N27" s="53">
        <f t="shared" si="1"/>
        <v>2839.9999999999995</v>
      </c>
      <c r="O27" s="34">
        <f t="shared" si="10"/>
        <v>440.00000000000006</v>
      </c>
      <c r="P27" s="53">
        <f t="shared" si="2"/>
        <v>1216</v>
      </c>
      <c r="Q27" s="53">
        <f t="shared" si="3"/>
        <v>2836</v>
      </c>
      <c r="R27" s="53">
        <v>0</v>
      </c>
      <c r="S27" s="34">
        <f t="shared" si="4"/>
        <v>8480</v>
      </c>
      <c r="T27" s="34">
        <f t="shared" si="7"/>
        <v>2831.65</v>
      </c>
      <c r="U27" s="35">
        <f t="shared" si="5"/>
        <v>6116</v>
      </c>
      <c r="V27" s="44">
        <f t="shared" si="6"/>
        <v>37168.35</v>
      </c>
      <c r="W27" s="15"/>
    </row>
    <row r="28" spans="1:23" s="14" customFormat="1" x14ac:dyDescent="0.25">
      <c r="A28" s="14">
        <v>18</v>
      </c>
      <c r="B28" s="49" t="s">
        <v>78</v>
      </c>
      <c r="C28" s="50" t="s">
        <v>79</v>
      </c>
      <c r="D28" s="39" t="s">
        <v>77</v>
      </c>
      <c r="E28" s="39" t="s">
        <v>31</v>
      </c>
      <c r="F28" s="51" t="s">
        <v>35</v>
      </c>
      <c r="G28" s="42">
        <v>45383</v>
      </c>
      <c r="H28" s="42">
        <v>45566</v>
      </c>
      <c r="I28" s="39" t="s">
        <v>54</v>
      </c>
      <c r="J28" s="53">
        <v>40000</v>
      </c>
      <c r="K28" s="53">
        <v>442.65</v>
      </c>
      <c r="L28" s="53">
        <v>25</v>
      </c>
      <c r="M28" s="53">
        <f t="shared" si="0"/>
        <v>1148</v>
      </c>
      <c r="N28" s="53">
        <f t="shared" si="1"/>
        <v>2839.9999999999995</v>
      </c>
      <c r="O28" s="34">
        <f t="shared" si="10"/>
        <v>440.00000000000006</v>
      </c>
      <c r="P28" s="53">
        <f t="shared" si="2"/>
        <v>1216</v>
      </c>
      <c r="Q28" s="53">
        <f t="shared" si="3"/>
        <v>2836</v>
      </c>
      <c r="R28" s="53">
        <v>0</v>
      </c>
      <c r="S28" s="34">
        <f t="shared" si="4"/>
        <v>8480</v>
      </c>
      <c r="T28" s="34">
        <f t="shared" si="7"/>
        <v>2831.65</v>
      </c>
      <c r="U28" s="35">
        <f t="shared" si="5"/>
        <v>6116</v>
      </c>
      <c r="V28" s="44">
        <f t="shared" si="6"/>
        <v>37168.35</v>
      </c>
      <c r="W28" s="15"/>
    </row>
    <row r="29" spans="1:23" s="14" customFormat="1" x14ac:dyDescent="0.25">
      <c r="A29" s="1">
        <v>19</v>
      </c>
      <c r="B29" s="49" t="s">
        <v>80</v>
      </c>
      <c r="C29" s="50" t="s">
        <v>81</v>
      </c>
      <c r="D29" s="50" t="s">
        <v>48</v>
      </c>
      <c r="E29" s="39" t="s">
        <v>31</v>
      </c>
      <c r="F29" s="51" t="s">
        <v>35</v>
      </c>
      <c r="G29" s="55">
        <v>45444</v>
      </c>
      <c r="H29" s="55">
        <v>45627</v>
      </c>
      <c r="I29" s="39" t="s">
        <v>54</v>
      </c>
      <c r="J29" s="53">
        <v>40000</v>
      </c>
      <c r="K29" s="53">
        <v>442.65</v>
      </c>
      <c r="L29" s="53">
        <v>25</v>
      </c>
      <c r="M29" s="53">
        <f t="shared" ref="M29" si="11">+J29*2.87%</f>
        <v>1148</v>
      </c>
      <c r="N29" s="53">
        <f t="shared" ref="N29" si="12">J29*7.1%</f>
        <v>2839.9999999999995</v>
      </c>
      <c r="O29" s="34">
        <f t="shared" ref="O29" si="13">J29*1.1%</f>
        <v>440.00000000000006</v>
      </c>
      <c r="P29" s="53">
        <f t="shared" ref="P29" si="14">+J29*3.04%</f>
        <v>1216</v>
      </c>
      <c r="Q29" s="53">
        <f t="shared" ref="Q29" si="15">+J29*7.09%</f>
        <v>2836</v>
      </c>
      <c r="R29" s="53">
        <v>0</v>
      </c>
      <c r="S29" s="34">
        <f t="shared" ref="S29" si="16">SUM(M29:R29)</f>
        <v>8480</v>
      </c>
      <c r="T29" s="34">
        <f t="shared" ref="T29" si="17">+K29+L29+M29+P29+R29</f>
        <v>2831.65</v>
      </c>
      <c r="U29" s="35">
        <f t="shared" si="5"/>
        <v>6116</v>
      </c>
      <c r="V29" s="44">
        <f t="shared" ref="V29" si="18">+J29-T29</f>
        <v>37168.35</v>
      </c>
      <c r="W29" s="15"/>
    </row>
    <row r="30" spans="1:23" s="16" customFormat="1" ht="15.75" thickBot="1" x14ac:dyDescent="0.3">
      <c r="A30" s="19"/>
      <c r="B30" s="56"/>
      <c r="C30" s="57"/>
      <c r="D30" s="57"/>
      <c r="E30" s="57" t="s">
        <v>49</v>
      </c>
      <c r="F30" s="58"/>
      <c r="G30" s="59"/>
      <c r="H30" s="59"/>
      <c r="I30" s="57"/>
      <c r="J30" s="26">
        <f t="shared" ref="J30:V30" si="19">SUM(J11:J29)</f>
        <v>1178731.6000000001</v>
      </c>
      <c r="K30" s="26">
        <f t="shared" si="19"/>
        <v>77425.099999999977</v>
      </c>
      <c r="L30" s="26">
        <f t="shared" si="19"/>
        <v>475</v>
      </c>
      <c r="M30" s="26">
        <f t="shared" si="19"/>
        <v>33829.596919999996</v>
      </c>
      <c r="N30" s="26">
        <f t="shared" si="19"/>
        <v>83689.943599999999</v>
      </c>
      <c r="O30" s="26">
        <f t="shared" si="19"/>
        <v>12768.597600000001</v>
      </c>
      <c r="P30" s="26">
        <f t="shared" si="19"/>
        <v>35833.440640000001</v>
      </c>
      <c r="Q30" s="26">
        <f t="shared" si="19"/>
        <v>83572.070439999996</v>
      </c>
      <c r="R30" s="26">
        <f t="shared" si="19"/>
        <v>6861.84</v>
      </c>
      <c r="S30" s="26">
        <f t="shared" si="19"/>
        <v>256555.48920000004</v>
      </c>
      <c r="T30" s="26">
        <f t="shared" si="19"/>
        <v>154424.97756</v>
      </c>
      <c r="U30" s="26">
        <f t="shared" si="19"/>
        <v>180030.61163999999</v>
      </c>
      <c r="V30" s="60">
        <f t="shared" si="19"/>
        <v>1024306.6224399999</v>
      </c>
    </row>
    <row r="31" spans="1:23" s="2" customFormat="1" x14ac:dyDescent="0.25">
      <c r="F31" s="10"/>
      <c r="J31" s="20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F32" s="10"/>
      <c r="I32" s="3"/>
      <c r="J32" s="3"/>
      <c r="K32" s="3"/>
      <c r="L32" s="3"/>
      <c r="M32" s="6"/>
      <c r="N32" s="3"/>
      <c r="O32" s="3"/>
      <c r="P32" s="3"/>
      <c r="Q32" s="3"/>
      <c r="R32" s="3"/>
      <c r="S32" s="3"/>
      <c r="T32" s="3"/>
      <c r="U32" s="3"/>
    </row>
    <row r="33" spans="2:22" s="2" customFormat="1" x14ac:dyDescent="0.25">
      <c r="F33" s="10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F34" s="10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s="2" customFormat="1" x14ac:dyDescent="0.25">
      <c r="B35" s="13"/>
      <c r="C35" s="13"/>
      <c r="D35" s="13"/>
      <c r="F35" s="10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</row>
    <row r="36" spans="2:22" s="2" customFormat="1" x14ac:dyDescent="0.25">
      <c r="B36" s="87"/>
      <c r="C36" s="87"/>
      <c r="D36" s="87"/>
      <c r="F36" s="10"/>
      <c r="J36" s="3"/>
      <c r="K36" s="3"/>
      <c r="L36" s="3"/>
      <c r="M36" s="3"/>
      <c r="N36" s="6"/>
      <c r="O36" s="3"/>
      <c r="P36" s="3"/>
      <c r="Q36" s="3"/>
      <c r="R36" s="3"/>
      <c r="S36" s="3"/>
      <c r="T36" s="3"/>
      <c r="U36" s="3"/>
      <c r="V36" s="3"/>
    </row>
    <row r="37" spans="2:22" ht="15" customHeight="1" x14ac:dyDescent="0.25">
      <c r="B37" s="69" t="s">
        <v>50</v>
      </c>
      <c r="C37" s="69"/>
      <c r="D37" s="69"/>
      <c r="O37" s="5"/>
      <c r="P37" s="5"/>
      <c r="Q37" s="5"/>
      <c r="S37" s="5"/>
    </row>
    <row r="38" spans="2:22" ht="15" customHeight="1" x14ac:dyDescent="0.25">
      <c r="B38" s="63" t="s">
        <v>51</v>
      </c>
      <c r="C38" s="63"/>
      <c r="D38" s="63"/>
      <c r="F38" s="4"/>
    </row>
    <row r="39" spans="2:22" ht="15" customHeight="1" x14ac:dyDescent="0.25">
      <c r="B39" s="64" t="s">
        <v>52</v>
      </c>
      <c r="C39" s="64"/>
      <c r="D39" s="64"/>
      <c r="F39" s="4"/>
    </row>
    <row r="40" spans="2:22" ht="14.25" customHeight="1" x14ac:dyDescent="0.25">
      <c r="B40" s="65"/>
      <c r="C40" s="65"/>
      <c r="D40" s="65"/>
      <c r="F40" s="1"/>
    </row>
    <row r="41" spans="2:22" ht="15" customHeight="1" x14ac:dyDescent="0.25">
      <c r="B41" s="66"/>
      <c r="C41" s="66"/>
      <c r="D41" s="66"/>
      <c r="F41" s="1"/>
    </row>
    <row r="42" spans="2:22" x14ac:dyDescent="0.25">
      <c r="B42" s="67"/>
      <c r="C42" s="67"/>
      <c r="D42" s="67"/>
      <c r="E42" s="12"/>
    </row>
    <row r="44" spans="2:22" ht="31.5" customHeight="1" x14ac:dyDescent="0.25"/>
    <row r="53" spans="2:6" x14ac:dyDescent="0.25">
      <c r="B53" s="8"/>
      <c r="C53" s="8"/>
      <c r="D53" s="8"/>
      <c r="E53" s="8"/>
      <c r="F53" s="11"/>
    </row>
    <row r="54" spans="2:6" ht="33.75" x14ac:dyDescent="0.5">
      <c r="B54" s="68"/>
      <c r="C54" s="68"/>
      <c r="D54" s="68"/>
      <c r="E54" s="68"/>
      <c r="F54" s="24"/>
    </row>
    <row r="55" spans="2:6" ht="31.5" x14ac:dyDescent="0.5">
      <c r="B55" s="61"/>
      <c r="C55" s="61"/>
      <c r="D55" s="61"/>
      <c r="E55" s="61"/>
      <c r="F55" s="22"/>
    </row>
    <row r="56" spans="2:6" ht="31.5" customHeight="1" x14ac:dyDescent="0.25">
      <c r="B56" s="62"/>
      <c r="C56" s="62"/>
      <c r="D56" s="62"/>
      <c r="E56" s="62"/>
      <c r="F56" s="23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7:D37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6:D36"/>
    <mergeCell ref="B55:E55"/>
    <mergeCell ref="B56:E56"/>
    <mergeCell ref="B38:D38"/>
    <mergeCell ref="B39:D39"/>
    <mergeCell ref="B40:D40"/>
    <mergeCell ref="B41:D41"/>
    <mergeCell ref="B42:D42"/>
    <mergeCell ref="B54:E54"/>
  </mergeCells>
  <pageMargins left="0.17" right="0.17" top="0.75" bottom="0.75" header="0.3" footer="0.3"/>
  <pageSetup paperSize="5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Damaris de la Cruz Pérez</cp:lastModifiedBy>
  <cp:lastPrinted>2024-08-30T16:28:01Z</cp:lastPrinted>
  <dcterms:created xsi:type="dcterms:W3CDTF">2017-12-18T15:06:55Z</dcterms:created>
  <dcterms:modified xsi:type="dcterms:W3CDTF">2024-08-30T16:28:36Z</dcterms:modified>
</cp:coreProperties>
</file>