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FEBRERO 2025" sheetId="29" r:id="rId1"/>
  </sheets>
  <definedNames>
    <definedName name="_xlnm._FilterDatabase" localSheetId="0" hidden="1">'FEBRERO 2025'!$A$17:$V$67</definedName>
    <definedName name="_xlnm.Print_Area" localSheetId="0">'FEBRERO 2025'!$A$4:$V$51</definedName>
  </definedNames>
  <calcPr calcId="145621"/>
  <fileRecoveryPr repairLoad="1"/>
</workbook>
</file>

<file path=xl/calcChain.xml><?xml version="1.0" encoding="utf-8"?>
<calcChain xmlns="http://schemas.openxmlformats.org/spreadsheetml/2006/main">
  <c r="U25" i="29" l="1"/>
  <c r="S25" i="29"/>
  <c r="O25" i="29"/>
  <c r="T25" i="29"/>
  <c r="V25" i="29"/>
  <c r="M25" i="29"/>
  <c r="N25" i="29"/>
  <c r="P25" i="29"/>
  <c r="Q25" i="29"/>
  <c r="Q21" i="29" l="1"/>
  <c r="Q22" i="29"/>
  <c r="Q23" i="29"/>
  <c r="Q24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P21" i="29"/>
  <c r="P22" i="29"/>
  <c r="P23" i="29"/>
  <c r="P24" i="29"/>
  <c r="P26" i="29"/>
  <c r="P27" i="29"/>
  <c r="P28" i="29"/>
  <c r="P29" i="29"/>
  <c r="P30" i="29"/>
  <c r="P31" i="29"/>
  <c r="P32" i="29"/>
  <c r="P33" i="29"/>
  <c r="P34" i="29"/>
  <c r="P35" i="29"/>
  <c r="P36" i="29"/>
  <c r="P37" i="29"/>
  <c r="P38" i="29"/>
  <c r="P39" i="29"/>
  <c r="P40" i="29"/>
  <c r="P41" i="29"/>
  <c r="O27" i="29"/>
  <c r="O28" i="29"/>
  <c r="O29" i="29"/>
  <c r="O30" i="29"/>
  <c r="O31" i="29"/>
  <c r="O32" i="29"/>
  <c r="O33" i="29"/>
  <c r="O34" i="29"/>
  <c r="O35" i="29"/>
  <c r="O36" i="29"/>
  <c r="O37" i="29"/>
  <c r="O38" i="29"/>
  <c r="O39" i="29"/>
  <c r="O40" i="29"/>
  <c r="O41" i="29"/>
  <c r="N21" i="29"/>
  <c r="N22" i="29"/>
  <c r="N23" i="29"/>
  <c r="N24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M21" i="29"/>
  <c r="M22" i="29"/>
  <c r="M23" i="29"/>
  <c r="M24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T36" i="29" l="1"/>
  <c r="V36" i="29" s="1"/>
  <c r="U36" i="29"/>
  <c r="S36" i="29"/>
  <c r="R42" i="29"/>
  <c r="Q20" i="29"/>
  <c r="P20" i="29"/>
  <c r="O26" i="29"/>
  <c r="O21" i="29"/>
  <c r="O22" i="29"/>
  <c r="O23" i="29"/>
  <c r="O24" i="29"/>
  <c r="O20" i="29"/>
  <c r="N20" i="29"/>
  <c r="L42" i="29"/>
  <c r="M20" i="29"/>
  <c r="J42" i="29"/>
  <c r="U39" i="29" l="1"/>
  <c r="U28" i="29"/>
  <c r="P42" i="29"/>
  <c r="Q42" i="29"/>
  <c r="U31" i="29"/>
  <c r="U35" i="29"/>
  <c r="U22" i="29"/>
  <c r="U41" i="29"/>
  <c r="U30" i="29"/>
  <c r="U34" i="29"/>
  <c r="U40" i="29"/>
  <c r="U29" i="29"/>
  <c r="U33" i="29"/>
  <c r="T39" i="29"/>
  <c r="V39" i="29" s="1"/>
  <c r="S39" i="29"/>
  <c r="T28" i="29"/>
  <c r="V28" i="29" s="1"/>
  <c r="S28" i="29"/>
  <c r="T32" i="29"/>
  <c r="V32" i="29" s="1"/>
  <c r="N42" i="29"/>
  <c r="S20" i="29"/>
  <c r="T20" i="29"/>
  <c r="T38" i="29"/>
  <c r="V38" i="29" s="1"/>
  <c r="S38" i="29"/>
  <c r="T27" i="29"/>
  <c r="V27" i="29" s="1"/>
  <c r="S27" i="29"/>
  <c r="T24" i="29"/>
  <c r="V24" i="29" s="1"/>
  <c r="S24" i="29"/>
  <c r="U21" i="29"/>
  <c r="T37" i="29"/>
  <c r="V37" i="29" s="1"/>
  <c r="S37" i="29"/>
  <c r="T26" i="29"/>
  <c r="V26" i="29" s="1"/>
  <c r="S26" i="29"/>
  <c r="T23" i="29"/>
  <c r="V23" i="29" s="1"/>
  <c r="S23" i="29"/>
  <c r="T31" i="29"/>
  <c r="V31" i="29" s="1"/>
  <c r="S31" i="29"/>
  <c r="T35" i="29"/>
  <c r="V35" i="29" s="1"/>
  <c r="S35" i="29"/>
  <c r="T22" i="29"/>
  <c r="V22" i="29" s="1"/>
  <c r="S22" i="29"/>
  <c r="S41" i="29"/>
  <c r="T41" i="29"/>
  <c r="V41" i="29" s="1"/>
  <c r="S30" i="29"/>
  <c r="T30" i="29"/>
  <c r="V30" i="29" s="1"/>
  <c r="S34" i="29"/>
  <c r="T34" i="29"/>
  <c r="V34" i="29" s="1"/>
  <c r="S21" i="29"/>
  <c r="T21" i="29"/>
  <c r="V21" i="29" s="1"/>
  <c r="U38" i="29"/>
  <c r="U27" i="29"/>
  <c r="U24" i="29"/>
  <c r="S40" i="29"/>
  <c r="T40" i="29"/>
  <c r="V40" i="29" s="1"/>
  <c r="S29" i="29"/>
  <c r="T29" i="29"/>
  <c r="V29" i="29" s="1"/>
  <c r="S33" i="29"/>
  <c r="T33" i="29"/>
  <c r="V33" i="29" s="1"/>
  <c r="U20" i="29"/>
  <c r="U37" i="29"/>
  <c r="U26" i="29"/>
  <c r="U23" i="29"/>
  <c r="M42" i="29"/>
  <c r="K42" i="29"/>
  <c r="T42" i="29" l="1"/>
  <c r="V20" i="29"/>
  <c r="V42" i="29" s="1"/>
  <c r="O42" i="29" l="1"/>
  <c r="S42" i="29" s="1"/>
  <c r="S32" i="29"/>
  <c r="U32" i="29"/>
  <c r="U42" i="29" s="1"/>
</calcChain>
</file>

<file path=xl/sharedStrings.xml><?xml version="1.0" encoding="utf-8"?>
<sst xmlns="http://schemas.openxmlformats.org/spreadsheetml/2006/main" count="188" uniqueCount="105">
  <si>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</si>
  <si>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</si>
  <si>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</si>
  <si>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</si>
  <si>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</si>
  <si>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</si>
  <si>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</si>
  <si>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</si>
  <si>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</si>
  <si>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</si>
  <si>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</si>
  <si>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</si>
  <si>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</si>
  <si>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</si>
  <si>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</si>
  <si>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</si>
  <si>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</si>
  <si>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</si>
  <si>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</si>
  <si>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</si>
  <si>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</si>
  <si>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</si>
  <si>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</si>
  <si>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</si>
  <si>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</si>
  <si>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</si>
  <si>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</si>
  <si>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</si>
  <si>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</si>
  <si>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</si>
  <si>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</si>
  <si>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</si>
  <si>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</si>
  <si>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</si>
  <si>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</si>
  <si>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</si>
  <si>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</si>
  <si>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</si>
  <si>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</si>
  <si>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</si>
  <si>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</si>
  <si>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</si>
  <si>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</si>
  <si>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</si>
  <si>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</si>
  <si>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</si>
  <si>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</si>
  <si>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</si>
  <si>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TOTALES GENERALES</t>
  </si>
  <si>
    <t>LIC. CRISTOBAL RODRIGUEZ PEREZ</t>
  </si>
  <si>
    <t>ASESOR</t>
  </si>
  <si>
    <t>DEPTO. RECURSOS HUMANOS</t>
  </si>
  <si>
    <t>TEMPORALES</t>
  </si>
  <si>
    <t>JURIDICO</t>
  </si>
  <si>
    <t>ADMINISTRATIVO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</si>
  <si>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</si>
  <si>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</si>
  <si>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</si>
  <si>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</si>
  <si>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</si>
  <si>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</si>
  <si>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</si>
  <si>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</si>
  <si>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</si>
  <si>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</si>
  <si>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</si>
  <si>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</si>
  <si>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</si>
  <si>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</si>
  <si>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</si>
  <si>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</si>
  <si>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</si>
  <si>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</si>
  <si>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</si>
  <si>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</si>
  <si>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</si>
  <si>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</si>
  <si>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</si>
  <si>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</si>
  <si>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</si>
  <si>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</si>
  <si>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01/02/2025</t>
  </si>
  <si>
    <t>19/03/2025</t>
  </si>
  <si>
    <t>VICTORIA TANGUI</t>
  </si>
  <si>
    <t xml:space="preserve">KENNY MARGIANA ISABEL </t>
  </si>
  <si>
    <t>01/03/2025</t>
  </si>
  <si>
    <t xml:space="preserve">NIURKA IVANA </t>
  </si>
  <si>
    <t>DE LA CRUZ CAMPUSANO</t>
  </si>
  <si>
    <t>DIRECCION DE RECURSOS HUMANOS</t>
  </si>
  <si>
    <t>ANALISTA DE RECURSOS HUMANOS</t>
  </si>
  <si>
    <t>01/10/2024</t>
  </si>
  <si>
    <t>01/04/2025</t>
  </si>
  <si>
    <t>FARSALIA YLONKA</t>
  </si>
  <si>
    <t>COISCOU RAMIREZ</t>
  </si>
  <si>
    <t>01/11/2024</t>
  </si>
  <si>
    <t>01/05/2025</t>
  </si>
  <si>
    <t>19/11/2024</t>
  </si>
  <si>
    <t>19/05/2025</t>
  </si>
  <si>
    <t xml:space="preserve">JESUS </t>
  </si>
  <si>
    <t>SOSA</t>
  </si>
  <si>
    <t>01/08/2025</t>
  </si>
  <si>
    <t>Nomina Empleados Temporales</t>
  </si>
  <si>
    <t>Correspondiente al mes de Marzo del año  2025</t>
  </si>
  <si>
    <t>19/09/2025</t>
  </si>
  <si>
    <t>01/09/2025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</si>
</sst>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Arial"/>
      <family val="2"/>
    </font>
    <font>
      <sz val="2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43" fontId="6" fillId="2" borderId="11" xfId="0" applyNumberFormat="1" applyFont="1" applyFill="1" applyBorder="1" applyAlignment="1">
      <alignment vertical="center"/>
    </xf>
    <xf numFmtId="43" fontId="9" fillId="2" borderId="9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43" fontId="9" fillId="2" borderId="9" xfId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164" fontId="0" fillId="2" borderId="0" xfId="0" applyNumberFormat="1" applyFont="1" applyFill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0" fontId="10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3</xdr:row>
      <xdr:rowOff>19050</xdr:rowOff>
    </xdr:from>
    <xdr:to>
      <xdr:col>14</xdr:col>
      <xdr:colOff>485776</xdr:colOff>
      <xdr:row>14</xdr:row>
      <xdr:rowOff>53451</xdr:rowOff>
    </xdr:to>
    <xdr:pic>
      <xdr:nvPicPr>
        <xdr:cNvPr id="4" name="Picture 1" descr="Macintosh SSD:Users:onapi:Desktop:TIMBRADO INSTITUCIONA a color con logo onapi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24"/>
        <a:stretch/>
      </xdr:blipFill>
      <xdr:spPr bwMode="auto">
        <a:xfrm>
          <a:off x="7962900" y="590550"/>
          <a:ext cx="6943726" cy="2129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tabSelected="1" topLeftCell="B7" zoomScaleNormal="100" zoomScaleSheetLayoutView="40" zoomScalePageLayoutView="40" workbookViewId="0">
      <selection activeCell="G40" sqref="G40"/>
    </sheetView>
  </sheetViews>
  <sheetFormatPr baseColWidth="10" defaultRowHeight="15" x14ac:dyDescent="0.25"/>
  <cols>
    <col min="1" max="1" width="4.42578125" style="1" bestFit="1" customWidth="1"/>
    <col min="2" max="2" width="24.85546875" style="1" customWidth="1"/>
    <col min="3" max="3" width="23.28515625" style="1" bestFit="1" customWidth="1"/>
    <col min="4" max="4" width="23.7109375" style="1" bestFit="1" customWidth="1"/>
    <col min="5" max="5" width="25" style="1" customWidth="1"/>
    <col min="6" max="6" width="9.140625" style="8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3.28515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1" spans="1:22" x14ac:dyDescent="0.25">
      <c r="J1"/>
    </row>
    <row r="5" spans="1:22" x14ac:dyDescent="0.25">
      <c r="E5" s="1" t="s">
        <v>55</v>
      </c>
    </row>
    <row r="15" spans="1:22" ht="28.5" x14ac:dyDescent="0.45">
      <c r="A15" s="41"/>
      <c r="B15" s="67" t="s">
        <v>101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7.75" thickBot="1" x14ac:dyDescent="0.3">
      <c r="A16" s="68" t="s">
        <v>102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spans="1:31" ht="16.5" customHeight="1" thickBot="1" x14ac:dyDescent="0.3">
      <c r="B17" s="58" t="s">
        <v>3</v>
      </c>
      <c r="C17" s="58" t="s">
        <v>4</v>
      </c>
      <c r="D17" s="58" t="s">
        <v>5</v>
      </c>
      <c r="E17" s="58" t="s">
        <v>6</v>
      </c>
      <c r="F17" s="16"/>
      <c r="G17" s="60" t="s">
        <v>19</v>
      </c>
      <c r="H17" s="61"/>
      <c r="I17" s="58" t="s">
        <v>7</v>
      </c>
      <c r="J17" s="51" t="s">
        <v>8</v>
      </c>
      <c r="K17" s="51" t="s">
        <v>22</v>
      </c>
      <c r="L17" s="51" t="s">
        <v>9</v>
      </c>
      <c r="M17" s="53" t="s">
        <v>0</v>
      </c>
      <c r="N17" s="54"/>
      <c r="O17" s="54"/>
      <c r="P17" s="54"/>
      <c r="Q17" s="54"/>
      <c r="R17" s="54"/>
      <c r="S17" s="55"/>
      <c r="T17" s="56" t="s">
        <v>1</v>
      </c>
      <c r="U17" s="57"/>
      <c r="V17" s="58" t="s">
        <v>2</v>
      </c>
    </row>
    <row r="18" spans="1:31" ht="16.5" customHeight="1" thickBot="1" x14ac:dyDescent="0.3">
      <c r="B18" s="59"/>
      <c r="C18" s="59"/>
      <c r="D18" s="59"/>
      <c r="E18" s="59"/>
      <c r="F18" s="59" t="s">
        <v>36</v>
      </c>
      <c r="G18" s="58" t="s">
        <v>20</v>
      </c>
      <c r="H18" s="58" t="s">
        <v>21</v>
      </c>
      <c r="I18" s="59"/>
      <c r="J18" s="52"/>
      <c r="K18" s="52"/>
      <c r="L18" s="52"/>
      <c r="M18" s="60" t="s">
        <v>10</v>
      </c>
      <c r="N18" s="61"/>
      <c r="O18" s="51" t="s">
        <v>11</v>
      </c>
      <c r="P18" s="62" t="s">
        <v>12</v>
      </c>
      <c r="Q18" s="63"/>
      <c r="R18" s="58" t="s">
        <v>13</v>
      </c>
      <c r="S18" s="64" t="s">
        <v>14</v>
      </c>
      <c r="T18" s="51" t="s">
        <v>15</v>
      </c>
      <c r="U18" s="51" t="s">
        <v>16</v>
      </c>
      <c r="V18" s="59"/>
    </row>
    <row r="19" spans="1:31" ht="72.75" customHeight="1" x14ac:dyDescent="0.25">
      <c r="B19" s="59"/>
      <c r="C19" s="59"/>
      <c r="D19" s="59"/>
      <c r="E19" s="59"/>
      <c r="F19" s="59"/>
      <c r="G19" s="59"/>
      <c r="H19" s="59"/>
      <c r="I19" s="59"/>
      <c r="J19" s="52"/>
      <c r="K19" s="52"/>
      <c r="L19" s="52"/>
      <c r="M19" s="38" t="s">
        <v>0</v>
      </c>
      <c r="N19" s="38" t="s">
        <v>17</v>
      </c>
      <c r="O19" s="52"/>
      <c r="P19" s="38" t="s">
        <v>18</v>
      </c>
      <c r="Q19" s="38" t="s">
        <v>23</v>
      </c>
      <c r="R19" s="59"/>
      <c r="S19" s="65"/>
      <c r="T19" s="52"/>
      <c r="U19" s="52"/>
      <c r="V19" s="59"/>
      <c r="W19" s="7"/>
    </row>
    <row r="20" spans="1:31" ht="27" customHeight="1" x14ac:dyDescent="0.25">
      <c r="A20" s="1">
        <v>1</v>
      </c>
      <c r="B20" s="25" t="s">
        <v>60</v>
      </c>
      <c r="C20" s="25" t="s">
        <v>26</v>
      </c>
      <c r="D20" s="26" t="s">
        <v>53</v>
      </c>
      <c r="E20" s="27" t="s">
        <v>25</v>
      </c>
      <c r="F20" s="28" t="s">
        <v>35</v>
      </c>
      <c r="G20" s="29">
        <v>45717</v>
      </c>
      <c r="H20" s="29">
        <v>45901</v>
      </c>
      <c r="I20" s="26" t="s">
        <v>52</v>
      </c>
      <c r="J20" s="24">
        <v>85000</v>
      </c>
      <c r="K20" s="24">
        <v>8148.2</v>
      </c>
      <c r="L20" s="24">
        <v>25</v>
      </c>
      <c r="M20" s="24">
        <f>J20*2.87%</f>
        <v>2439.5</v>
      </c>
      <c r="N20" s="24">
        <f>J20*7.1%</f>
        <v>6034.9999999999991</v>
      </c>
      <c r="O20" s="24">
        <f>77410*1.1%</f>
        <v>851.5100000000001</v>
      </c>
      <c r="P20" s="24">
        <f>J20*3.04%</f>
        <v>2584</v>
      </c>
      <c r="Q20" s="24">
        <f>J20*7.09%</f>
        <v>6026.5</v>
      </c>
      <c r="R20" s="24">
        <v>1715.46</v>
      </c>
      <c r="S20" s="24">
        <f>M20+N20+O20+P20+Q20</f>
        <v>17936.510000000002</v>
      </c>
      <c r="T20" s="24">
        <f>K20+L20+M20+P20+R20</f>
        <v>14912.16</v>
      </c>
      <c r="U20" s="24">
        <f>N20+O20+Q20</f>
        <v>12913.009999999998</v>
      </c>
      <c r="V20" s="24">
        <f>J20-T20</f>
        <v>70087.839999999997</v>
      </c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ht="20.25" customHeight="1" x14ac:dyDescent="0.25">
      <c r="A21" s="1">
        <v>2</v>
      </c>
      <c r="B21" s="25" t="s">
        <v>61</v>
      </c>
      <c r="C21" s="25" t="s">
        <v>62</v>
      </c>
      <c r="D21" s="26" t="s">
        <v>63</v>
      </c>
      <c r="E21" s="27" t="s">
        <v>31</v>
      </c>
      <c r="F21" s="28" t="s">
        <v>34</v>
      </c>
      <c r="G21" s="29">
        <v>45627</v>
      </c>
      <c r="H21" s="29">
        <v>45809</v>
      </c>
      <c r="I21" s="26" t="s">
        <v>52</v>
      </c>
      <c r="J21" s="24">
        <v>80000</v>
      </c>
      <c r="K21" s="24">
        <v>7400.94</v>
      </c>
      <c r="L21" s="24">
        <v>25</v>
      </c>
      <c r="M21" s="24">
        <f t="shared" ref="M21:M41" si="0">J21*2.87%</f>
        <v>2296</v>
      </c>
      <c r="N21" s="24">
        <f t="shared" ref="N21:N41" si="1">J21*7.1%</f>
        <v>5679.9999999999991</v>
      </c>
      <c r="O21" s="24">
        <f t="shared" ref="O21:O25" si="2">77410*1.1%</f>
        <v>851.5100000000001</v>
      </c>
      <c r="P21" s="24">
        <f t="shared" ref="P21:P41" si="3">J21*3.04%</f>
        <v>2432</v>
      </c>
      <c r="Q21" s="24">
        <f t="shared" ref="Q21:Q41" si="4">J21*7.09%</f>
        <v>5672</v>
      </c>
      <c r="R21" s="24"/>
      <c r="S21" s="24">
        <f t="shared" ref="S21:S42" si="5">M21+N21+O21+P21+Q21</f>
        <v>16931.509999999998</v>
      </c>
      <c r="T21" s="24">
        <f t="shared" ref="T21:T41" si="6">K21+L21+M21+P21+R21</f>
        <v>12153.939999999999</v>
      </c>
      <c r="U21" s="24">
        <f t="shared" ref="U21:U41" si="7">N21+O21+Q21</f>
        <v>12203.509999999998</v>
      </c>
      <c r="V21" s="24">
        <f t="shared" ref="V21:V41" si="8">J21-T21</f>
        <v>67846.06</v>
      </c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ht="15" customHeight="1" x14ac:dyDescent="0.25">
      <c r="A22" s="1">
        <v>3</v>
      </c>
      <c r="B22" s="25" t="s">
        <v>32</v>
      </c>
      <c r="C22" s="25" t="s">
        <v>33</v>
      </c>
      <c r="D22" s="26" t="s">
        <v>53</v>
      </c>
      <c r="E22" s="27" t="s">
        <v>25</v>
      </c>
      <c r="F22" s="28" t="s">
        <v>35</v>
      </c>
      <c r="G22" s="29">
        <v>45723</v>
      </c>
      <c r="H22" s="29">
        <v>45907</v>
      </c>
      <c r="I22" s="26" t="s">
        <v>52</v>
      </c>
      <c r="J22" s="24">
        <v>80000</v>
      </c>
      <c r="K22" s="24">
        <v>7400.94</v>
      </c>
      <c r="L22" s="24">
        <v>25</v>
      </c>
      <c r="M22" s="24">
        <f t="shared" si="0"/>
        <v>2296</v>
      </c>
      <c r="N22" s="24">
        <f t="shared" si="1"/>
        <v>5679.9999999999991</v>
      </c>
      <c r="O22" s="24">
        <f t="shared" si="2"/>
        <v>851.5100000000001</v>
      </c>
      <c r="P22" s="24">
        <f t="shared" si="3"/>
        <v>2432</v>
      </c>
      <c r="Q22" s="24">
        <f t="shared" si="4"/>
        <v>5672</v>
      </c>
      <c r="R22" s="24"/>
      <c r="S22" s="24">
        <f t="shared" si="5"/>
        <v>16931.509999999998</v>
      </c>
      <c r="T22" s="24">
        <f t="shared" si="6"/>
        <v>12153.939999999999</v>
      </c>
      <c r="U22" s="24">
        <f t="shared" si="7"/>
        <v>12203.509999999998</v>
      </c>
      <c r="V22" s="24">
        <f t="shared" si="8"/>
        <v>67846.06</v>
      </c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ht="21.75" customHeight="1" x14ac:dyDescent="0.25">
      <c r="A23" s="1">
        <v>4</v>
      </c>
      <c r="B23" s="25" t="s">
        <v>40</v>
      </c>
      <c r="C23" s="25" t="s">
        <v>41</v>
      </c>
      <c r="D23" s="26" t="s">
        <v>53</v>
      </c>
      <c r="E23" s="27" t="s">
        <v>31</v>
      </c>
      <c r="F23" s="28" t="s">
        <v>34</v>
      </c>
      <c r="G23" s="29">
        <v>45627</v>
      </c>
      <c r="H23" s="29">
        <v>45809</v>
      </c>
      <c r="I23" s="26" t="s">
        <v>52</v>
      </c>
      <c r="J23" s="24">
        <v>80000</v>
      </c>
      <c r="K23" s="24">
        <v>7400.94</v>
      </c>
      <c r="L23" s="24">
        <v>25</v>
      </c>
      <c r="M23" s="24">
        <f t="shared" si="0"/>
        <v>2296</v>
      </c>
      <c r="N23" s="24">
        <f t="shared" si="1"/>
        <v>5679.9999999999991</v>
      </c>
      <c r="O23" s="24">
        <f t="shared" si="2"/>
        <v>851.5100000000001</v>
      </c>
      <c r="P23" s="24">
        <f t="shared" si="3"/>
        <v>2432</v>
      </c>
      <c r="Q23" s="24">
        <f t="shared" si="4"/>
        <v>5672</v>
      </c>
      <c r="R23" s="24"/>
      <c r="S23" s="24">
        <f t="shared" si="5"/>
        <v>16931.509999999998</v>
      </c>
      <c r="T23" s="24">
        <f t="shared" si="6"/>
        <v>12153.939999999999</v>
      </c>
      <c r="U23" s="24">
        <f t="shared" si="7"/>
        <v>12203.509999999998</v>
      </c>
      <c r="V23" s="24">
        <f t="shared" si="8"/>
        <v>67846.06</v>
      </c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ht="15" customHeight="1" x14ac:dyDescent="0.25">
      <c r="A24" s="1">
        <v>5</v>
      </c>
      <c r="B24" s="25" t="s">
        <v>73</v>
      </c>
      <c r="C24" s="25" t="s">
        <v>74</v>
      </c>
      <c r="D24" s="26" t="s">
        <v>75</v>
      </c>
      <c r="E24" s="27" t="s">
        <v>76</v>
      </c>
      <c r="F24" s="28" t="s">
        <v>35</v>
      </c>
      <c r="G24" s="30" t="s">
        <v>81</v>
      </c>
      <c r="H24" s="30" t="s">
        <v>100</v>
      </c>
      <c r="I24" s="26" t="s">
        <v>52</v>
      </c>
      <c r="J24" s="24">
        <v>80000</v>
      </c>
      <c r="K24" s="24">
        <v>7400.94</v>
      </c>
      <c r="L24" s="24">
        <v>25</v>
      </c>
      <c r="M24" s="24">
        <f t="shared" si="0"/>
        <v>2296</v>
      </c>
      <c r="N24" s="24">
        <f t="shared" si="1"/>
        <v>5679.9999999999991</v>
      </c>
      <c r="O24" s="24">
        <f t="shared" si="2"/>
        <v>851.5100000000001</v>
      </c>
      <c r="P24" s="24">
        <f t="shared" si="3"/>
        <v>2432</v>
      </c>
      <c r="Q24" s="24">
        <f t="shared" si="4"/>
        <v>5672</v>
      </c>
      <c r="R24" s="24"/>
      <c r="S24" s="24">
        <f t="shared" si="5"/>
        <v>16931.509999999998</v>
      </c>
      <c r="T24" s="24">
        <f t="shared" si="6"/>
        <v>12153.939999999999</v>
      </c>
      <c r="U24" s="24">
        <f t="shared" si="7"/>
        <v>12203.509999999998</v>
      </c>
      <c r="V24" s="24">
        <f t="shared" si="8"/>
        <v>67846.06</v>
      </c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ht="15" customHeight="1" x14ac:dyDescent="0.25">
      <c r="A25" s="1">
        <v>6</v>
      </c>
      <c r="B25" s="25" t="s">
        <v>98</v>
      </c>
      <c r="C25" s="25" t="s">
        <v>99</v>
      </c>
      <c r="D25" s="26" t="s">
        <v>68</v>
      </c>
      <c r="E25" s="27" t="s">
        <v>31</v>
      </c>
      <c r="F25" s="28" t="s">
        <v>34</v>
      </c>
      <c r="G25" s="30" t="s">
        <v>81</v>
      </c>
      <c r="H25" s="30" t="s">
        <v>100</v>
      </c>
      <c r="I25" s="26" t="s">
        <v>52</v>
      </c>
      <c r="J25" s="24">
        <v>80000</v>
      </c>
      <c r="K25" s="24">
        <v>7400.94</v>
      </c>
      <c r="L25" s="24">
        <v>25</v>
      </c>
      <c r="M25" s="24">
        <f t="shared" si="0"/>
        <v>2296</v>
      </c>
      <c r="N25" s="24">
        <f t="shared" si="1"/>
        <v>5679.9999999999991</v>
      </c>
      <c r="O25" s="24">
        <f t="shared" si="2"/>
        <v>851.5100000000001</v>
      </c>
      <c r="P25" s="24">
        <f t="shared" si="3"/>
        <v>2432</v>
      </c>
      <c r="Q25" s="24">
        <f t="shared" si="4"/>
        <v>5672</v>
      </c>
      <c r="R25" s="24"/>
      <c r="S25" s="24">
        <f t="shared" si="5"/>
        <v>16931.509999999998</v>
      </c>
      <c r="T25" s="24">
        <f t="shared" si="6"/>
        <v>12153.939999999999</v>
      </c>
      <c r="U25" s="24">
        <f t="shared" si="7"/>
        <v>12203.509999999998</v>
      </c>
      <c r="V25" s="24">
        <f t="shared" si="8"/>
        <v>67846.06</v>
      </c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s="13" customFormat="1" x14ac:dyDescent="0.25">
      <c r="A26" s="1">
        <v>7</v>
      </c>
      <c r="B26" s="26" t="s">
        <v>37</v>
      </c>
      <c r="C26" s="26" t="s">
        <v>38</v>
      </c>
      <c r="D26" s="26" t="s">
        <v>54</v>
      </c>
      <c r="E26" s="26" t="s">
        <v>39</v>
      </c>
      <c r="F26" s="28" t="s">
        <v>34</v>
      </c>
      <c r="G26" s="29">
        <v>45630</v>
      </c>
      <c r="H26" s="29">
        <v>45812</v>
      </c>
      <c r="I26" s="26" t="s">
        <v>52</v>
      </c>
      <c r="J26" s="24">
        <v>70131.600000000006</v>
      </c>
      <c r="K26" s="24">
        <v>5393.21</v>
      </c>
      <c r="L26" s="24">
        <v>25</v>
      </c>
      <c r="M26" s="24">
        <f t="shared" si="0"/>
        <v>2012.7769200000002</v>
      </c>
      <c r="N26" s="24">
        <f t="shared" si="1"/>
        <v>4979.3436000000002</v>
      </c>
      <c r="O26" s="24">
        <f t="shared" ref="O26:O41" si="9">J26*1.1%</f>
        <v>771.44760000000019</v>
      </c>
      <c r="P26" s="24">
        <f t="shared" si="3"/>
        <v>2132.0006400000002</v>
      </c>
      <c r="Q26" s="24">
        <f t="shared" si="4"/>
        <v>4972.3304400000006</v>
      </c>
      <c r="R26" s="24"/>
      <c r="S26" s="24">
        <f t="shared" si="5"/>
        <v>14867.899200000003</v>
      </c>
      <c r="T26" s="24">
        <f t="shared" si="6"/>
        <v>9562.9875600000014</v>
      </c>
      <c r="U26" s="24">
        <f t="shared" si="7"/>
        <v>10723.121640000001</v>
      </c>
      <c r="V26" s="24">
        <f t="shared" si="8"/>
        <v>60568.612440000004</v>
      </c>
      <c r="W26" s="14"/>
    </row>
    <row r="27" spans="1:31" s="13" customFormat="1" ht="30" x14ac:dyDescent="0.25">
      <c r="A27" s="1">
        <v>8</v>
      </c>
      <c r="B27" s="25" t="s">
        <v>43</v>
      </c>
      <c r="C27" s="25" t="s">
        <v>42</v>
      </c>
      <c r="D27" s="26" t="s">
        <v>68</v>
      </c>
      <c r="E27" s="27" t="s">
        <v>31</v>
      </c>
      <c r="F27" s="28" t="s">
        <v>35</v>
      </c>
      <c r="G27" s="29">
        <v>45566</v>
      </c>
      <c r="H27" s="32" t="s">
        <v>91</v>
      </c>
      <c r="I27" s="26" t="s">
        <v>52</v>
      </c>
      <c r="J27" s="24">
        <v>70000</v>
      </c>
      <c r="K27" s="24">
        <v>5368.45</v>
      </c>
      <c r="L27" s="24">
        <v>25</v>
      </c>
      <c r="M27" s="24">
        <f t="shared" si="0"/>
        <v>2009</v>
      </c>
      <c r="N27" s="24">
        <f t="shared" si="1"/>
        <v>4970</v>
      </c>
      <c r="O27" s="24">
        <f t="shared" si="9"/>
        <v>770.00000000000011</v>
      </c>
      <c r="P27" s="24">
        <f t="shared" si="3"/>
        <v>2128</v>
      </c>
      <c r="Q27" s="24">
        <f t="shared" si="4"/>
        <v>4963</v>
      </c>
      <c r="R27" s="24">
        <v>0</v>
      </c>
      <c r="S27" s="24">
        <f t="shared" si="5"/>
        <v>14840</v>
      </c>
      <c r="T27" s="24">
        <f t="shared" si="6"/>
        <v>9530.4500000000007</v>
      </c>
      <c r="U27" s="24">
        <f t="shared" si="7"/>
        <v>10703</v>
      </c>
      <c r="V27" s="24">
        <f t="shared" si="8"/>
        <v>60469.55</v>
      </c>
      <c r="W27" s="14"/>
    </row>
    <row r="28" spans="1:31" s="13" customFormat="1" ht="20.25" customHeight="1" x14ac:dyDescent="0.25">
      <c r="A28" s="1">
        <v>9</v>
      </c>
      <c r="B28" s="26" t="s">
        <v>59</v>
      </c>
      <c r="C28" s="26" t="s">
        <v>24</v>
      </c>
      <c r="D28" s="26" t="s">
        <v>53</v>
      </c>
      <c r="E28" s="26" t="s">
        <v>25</v>
      </c>
      <c r="F28" s="28" t="s">
        <v>34</v>
      </c>
      <c r="G28" s="29">
        <v>45717</v>
      </c>
      <c r="H28" s="29">
        <v>45901</v>
      </c>
      <c r="I28" s="26" t="s">
        <v>52</v>
      </c>
      <c r="J28" s="24">
        <v>70000</v>
      </c>
      <c r="K28" s="31">
        <v>4682.2700000000004</v>
      </c>
      <c r="L28" s="24">
        <v>25</v>
      </c>
      <c r="M28" s="24">
        <f t="shared" si="0"/>
        <v>2009</v>
      </c>
      <c r="N28" s="24">
        <f t="shared" si="1"/>
        <v>4970</v>
      </c>
      <c r="O28" s="24">
        <f t="shared" si="9"/>
        <v>770.00000000000011</v>
      </c>
      <c r="P28" s="24">
        <f t="shared" si="3"/>
        <v>2128</v>
      </c>
      <c r="Q28" s="24">
        <f t="shared" si="4"/>
        <v>4963</v>
      </c>
      <c r="R28" s="24">
        <v>3430.92</v>
      </c>
      <c r="S28" s="24">
        <f t="shared" si="5"/>
        <v>14840</v>
      </c>
      <c r="T28" s="24">
        <f t="shared" si="6"/>
        <v>12275.19</v>
      </c>
      <c r="U28" s="24">
        <f t="shared" si="7"/>
        <v>10703</v>
      </c>
      <c r="V28" s="24">
        <f t="shared" si="8"/>
        <v>57724.81</v>
      </c>
      <c r="W28" s="14"/>
    </row>
    <row r="29" spans="1:31" s="13" customFormat="1" x14ac:dyDescent="0.25">
      <c r="A29" s="1">
        <v>10</v>
      </c>
      <c r="B29" s="26" t="s">
        <v>27</v>
      </c>
      <c r="C29" s="26" t="s">
        <v>28</v>
      </c>
      <c r="D29" s="26" t="s">
        <v>53</v>
      </c>
      <c r="E29" s="26" t="s">
        <v>25</v>
      </c>
      <c r="F29" s="28" t="s">
        <v>34</v>
      </c>
      <c r="G29" s="29">
        <v>45717</v>
      </c>
      <c r="H29" s="29">
        <v>45901</v>
      </c>
      <c r="I29" s="26" t="s">
        <v>52</v>
      </c>
      <c r="J29" s="24">
        <v>70000</v>
      </c>
      <c r="K29" s="24">
        <v>5368.45</v>
      </c>
      <c r="L29" s="24">
        <v>25</v>
      </c>
      <c r="M29" s="24">
        <f t="shared" si="0"/>
        <v>2009</v>
      </c>
      <c r="N29" s="24">
        <f t="shared" si="1"/>
        <v>4970</v>
      </c>
      <c r="O29" s="24">
        <f t="shared" si="9"/>
        <v>770.00000000000011</v>
      </c>
      <c r="P29" s="24">
        <f t="shared" si="3"/>
        <v>2128</v>
      </c>
      <c r="Q29" s="24">
        <f t="shared" si="4"/>
        <v>4963</v>
      </c>
      <c r="R29" s="24">
        <v>0</v>
      </c>
      <c r="S29" s="24">
        <f t="shared" si="5"/>
        <v>14840</v>
      </c>
      <c r="T29" s="24">
        <f t="shared" si="6"/>
        <v>9530.4500000000007</v>
      </c>
      <c r="U29" s="24">
        <f t="shared" si="7"/>
        <v>10703</v>
      </c>
      <c r="V29" s="24">
        <f t="shared" si="8"/>
        <v>60469.55</v>
      </c>
      <c r="W29" s="14"/>
    </row>
    <row r="30" spans="1:31" s="13" customFormat="1" ht="30" x14ac:dyDescent="0.25">
      <c r="A30" s="1">
        <v>11</v>
      </c>
      <c r="B30" s="26" t="s">
        <v>86</v>
      </c>
      <c r="C30" s="26" t="s">
        <v>87</v>
      </c>
      <c r="D30" s="25" t="s">
        <v>88</v>
      </c>
      <c r="E30" s="25" t="s">
        <v>89</v>
      </c>
      <c r="F30" s="28" t="s">
        <v>35</v>
      </c>
      <c r="G30" s="32" t="s">
        <v>90</v>
      </c>
      <c r="H30" s="32" t="s">
        <v>91</v>
      </c>
      <c r="I30" s="26" t="s">
        <v>52</v>
      </c>
      <c r="J30" s="24">
        <v>65000</v>
      </c>
      <c r="K30" s="24">
        <v>4427.55</v>
      </c>
      <c r="L30" s="24">
        <v>25</v>
      </c>
      <c r="M30" s="24">
        <f t="shared" si="0"/>
        <v>1865.5</v>
      </c>
      <c r="N30" s="24">
        <f t="shared" si="1"/>
        <v>4615</v>
      </c>
      <c r="O30" s="24">
        <f t="shared" si="9"/>
        <v>715.00000000000011</v>
      </c>
      <c r="P30" s="24">
        <f t="shared" si="3"/>
        <v>1976</v>
      </c>
      <c r="Q30" s="24">
        <f t="shared" si="4"/>
        <v>4608.5</v>
      </c>
      <c r="R30" s="24"/>
      <c r="S30" s="24">
        <f t="shared" si="5"/>
        <v>13780</v>
      </c>
      <c r="T30" s="24">
        <f t="shared" si="6"/>
        <v>8294.0499999999993</v>
      </c>
      <c r="U30" s="24">
        <f t="shared" si="7"/>
        <v>9938.5</v>
      </c>
      <c r="V30" s="24">
        <f t="shared" si="8"/>
        <v>56705.95</v>
      </c>
      <c r="W30" s="14"/>
    </row>
    <row r="31" spans="1:31" s="13" customFormat="1" ht="30" x14ac:dyDescent="0.25">
      <c r="A31" s="1">
        <v>12</v>
      </c>
      <c r="B31" s="26" t="s">
        <v>77</v>
      </c>
      <c r="C31" s="25" t="s">
        <v>78</v>
      </c>
      <c r="D31" s="25" t="s">
        <v>80</v>
      </c>
      <c r="E31" s="26" t="s">
        <v>79</v>
      </c>
      <c r="F31" s="28" t="s">
        <v>35</v>
      </c>
      <c r="G31" s="32" t="s">
        <v>81</v>
      </c>
      <c r="H31" s="32" t="s">
        <v>100</v>
      </c>
      <c r="I31" s="26" t="s">
        <v>52</v>
      </c>
      <c r="J31" s="24">
        <v>60000</v>
      </c>
      <c r="K31" s="24">
        <v>3143.56</v>
      </c>
      <c r="L31" s="24">
        <v>25</v>
      </c>
      <c r="M31" s="24">
        <f t="shared" si="0"/>
        <v>1722</v>
      </c>
      <c r="N31" s="24">
        <f t="shared" si="1"/>
        <v>4260</v>
      </c>
      <c r="O31" s="24">
        <f t="shared" si="9"/>
        <v>660.00000000000011</v>
      </c>
      <c r="P31" s="24">
        <f t="shared" si="3"/>
        <v>1824</v>
      </c>
      <c r="Q31" s="24">
        <f t="shared" si="4"/>
        <v>4254</v>
      </c>
      <c r="R31" s="24">
        <v>1715.46</v>
      </c>
      <c r="S31" s="24">
        <f t="shared" si="5"/>
        <v>12720</v>
      </c>
      <c r="T31" s="24">
        <f t="shared" si="6"/>
        <v>8430.02</v>
      </c>
      <c r="U31" s="24">
        <f t="shared" si="7"/>
        <v>9174</v>
      </c>
      <c r="V31" s="24">
        <f t="shared" si="8"/>
        <v>51569.979999999996</v>
      </c>
      <c r="W31" s="14"/>
    </row>
    <row r="32" spans="1:31" s="13" customFormat="1" x14ac:dyDescent="0.25">
      <c r="A32" s="1">
        <v>13</v>
      </c>
      <c r="B32" s="25" t="s">
        <v>56</v>
      </c>
      <c r="C32" s="25" t="s">
        <v>58</v>
      </c>
      <c r="D32" s="26" t="s">
        <v>68</v>
      </c>
      <c r="E32" s="27" t="s">
        <v>57</v>
      </c>
      <c r="F32" s="28" t="s">
        <v>35</v>
      </c>
      <c r="G32" s="29">
        <v>45566</v>
      </c>
      <c r="H32" s="32" t="s">
        <v>91</v>
      </c>
      <c r="I32" s="26" t="s">
        <v>52</v>
      </c>
      <c r="J32" s="24">
        <v>60000</v>
      </c>
      <c r="K32" s="24">
        <v>3486.65</v>
      </c>
      <c r="L32" s="24">
        <v>25</v>
      </c>
      <c r="M32" s="24">
        <f t="shared" si="0"/>
        <v>1722</v>
      </c>
      <c r="N32" s="24">
        <f t="shared" si="1"/>
        <v>4260</v>
      </c>
      <c r="O32" s="24">
        <f t="shared" si="9"/>
        <v>660.00000000000011</v>
      </c>
      <c r="P32" s="24">
        <f t="shared" si="3"/>
        <v>1824</v>
      </c>
      <c r="Q32" s="24">
        <f t="shared" si="4"/>
        <v>4254</v>
      </c>
      <c r="R32" s="24">
        <v>0</v>
      </c>
      <c r="S32" s="24">
        <f>M32+N32+O32+P32+Q32</f>
        <v>12720</v>
      </c>
      <c r="T32" s="24">
        <f>K32+L32+M32+P32+R32</f>
        <v>7057.65</v>
      </c>
      <c r="U32" s="24">
        <f>N32+O32+Q32</f>
        <v>9174</v>
      </c>
      <c r="V32" s="24">
        <f>J32-T32</f>
        <v>52942.35</v>
      </c>
      <c r="W32" s="14"/>
    </row>
    <row r="33" spans="1:23" s="13" customFormat="1" x14ac:dyDescent="0.25">
      <c r="A33" s="1">
        <v>14</v>
      </c>
      <c r="B33" s="25" t="s">
        <v>44</v>
      </c>
      <c r="C33" s="25" t="s">
        <v>45</v>
      </c>
      <c r="D33" s="26" t="s">
        <v>53</v>
      </c>
      <c r="E33" s="27" t="s">
        <v>31</v>
      </c>
      <c r="F33" s="28" t="s">
        <v>35</v>
      </c>
      <c r="G33" s="30" t="s">
        <v>96</v>
      </c>
      <c r="H33" s="30" t="s">
        <v>97</v>
      </c>
      <c r="I33" s="26" t="s">
        <v>52</v>
      </c>
      <c r="J33" s="24">
        <v>60000</v>
      </c>
      <c r="K33" s="24">
        <v>3486.65</v>
      </c>
      <c r="L33" s="24">
        <v>25</v>
      </c>
      <c r="M33" s="24">
        <f t="shared" si="0"/>
        <v>1722</v>
      </c>
      <c r="N33" s="24">
        <f t="shared" si="1"/>
        <v>4260</v>
      </c>
      <c r="O33" s="24">
        <f t="shared" si="9"/>
        <v>660.00000000000011</v>
      </c>
      <c r="P33" s="24">
        <f t="shared" si="3"/>
        <v>1824</v>
      </c>
      <c r="Q33" s="24">
        <f t="shared" si="4"/>
        <v>4254</v>
      </c>
      <c r="R33" s="24">
        <v>0</v>
      </c>
      <c r="S33" s="24">
        <f>M33+N33+O33+P33+Q33</f>
        <v>12720</v>
      </c>
      <c r="T33" s="24">
        <f>K33+L33+M33+P33+R33</f>
        <v>7057.65</v>
      </c>
      <c r="U33" s="24">
        <f>N33+O33+Q33</f>
        <v>9174</v>
      </c>
      <c r="V33" s="24">
        <f>J33-T33</f>
        <v>52942.35</v>
      </c>
      <c r="W33" s="14"/>
    </row>
    <row r="34" spans="1:23" s="13" customFormat="1" x14ac:dyDescent="0.25">
      <c r="A34" s="1">
        <v>15</v>
      </c>
      <c r="B34" s="25" t="s">
        <v>46</v>
      </c>
      <c r="C34" s="25" t="s">
        <v>47</v>
      </c>
      <c r="D34" s="26" t="s">
        <v>68</v>
      </c>
      <c r="E34" s="27" t="s">
        <v>31</v>
      </c>
      <c r="F34" s="28" t="s">
        <v>35</v>
      </c>
      <c r="G34" s="30" t="s">
        <v>82</v>
      </c>
      <c r="H34" s="30" t="s">
        <v>103</v>
      </c>
      <c r="I34" s="26" t="s">
        <v>52</v>
      </c>
      <c r="J34" s="24">
        <v>60000</v>
      </c>
      <c r="K34" s="24">
        <v>3486.65</v>
      </c>
      <c r="L34" s="24">
        <v>25</v>
      </c>
      <c r="M34" s="24">
        <f t="shared" si="0"/>
        <v>1722</v>
      </c>
      <c r="N34" s="24">
        <f t="shared" si="1"/>
        <v>4260</v>
      </c>
      <c r="O34" s="24">
        <f t="shared" si="9"/>
        <v>660.00000000000011</v>
      </c>
      <c r="P34" s="24">
        <f t="shared" si="3"/>
        <v>1824</v>
      </c>
      <c r="Q34" s="24">
        <f t="shared" si="4"/>
        <v>4254</v>
      </c>
      <c r="R34" s="24">
        <v>0</v>
      </c>
      <c r="S34" s="24">
        <f>M34+N34+O34+P34+Q34</f>
        <v>12720</v>
      </c>
      <c r="T34" s="24">
        <f>K34+L34+M34+P34+R34</f>
        <v>7057.65</v>
      </c>
      <c r="U34" s="24">
        <f>N34+O34+Q34</f>
        <v>9174</v>
      </c>
      <c r="V34" s="24">
        <f>J34-T34</f>
        <v>52942.35</v>
      </c>
      <c r="W34" s="14"/>
    </row>
    <row r="35" spans="1:23" s="13" customFormat="1" x14ac:dyDescent="0.25">
      <c r="A35" s="1">
        <v>16</v>
      </c>
      <c r="B35" s="26" t="s">
        <v>29</v>
      </c>
      <c r="C35" s="26" t="s">
        <v>30</v>
      </c>
      <c r="D35" s="26" t="s">
        <v>53</v>
      </c>
      <c r="E35" s="26" t="s">
        <v>31</v>
      </c>
      <c r="F35" s="28" t="s">
        <v>35</v>
      </c>
      <c r="G35" s="30" t="s">
        <v>94</v>
      </c>
      <c r="H35" s="30" t="s">
        <v>95</v>
      </c>
      <c r="I35" s="26" t="s">
        <v>52</v>
      </c>
      <c r="J35" s="24">
        <v>60000</v>
      </c>
      <c r="K35" s="24">
        <v>3143.56</v>
      </c>
      <c r="L35" s="24">
        <v>25</v>
      </c>
      <c r="M35" s="24">
        <f t="shared" si="0"/>
        <v>1722</v>
      </c>
      <c r="N35" s="24">
        <f t="shared" si="1"/>
        <v>4260</v>
      </c>
      <c r="O35" s="24">
        <f t="shared" si="9"/>
        <v>660.00000000000011</v>
      </c>
      <c r="P35" s="24">
        <f t="shared" si="3"/>
        <v>1824</v>
      </c>
      <c r="Q35" s="24">
        <f t="shared" si="4"/>
        <v>4254</v>
      </c>
      <c r="R35" s="24">
        <v>1715.46</v>
      </c>
      <c r="S35" s="24">
        <f>M35+N35+O35+P35+Q35</f>
        <v>12720</v>
      </c>
      <c r="T35" s="24">
        <f>K35+L35+M35+P35+R35</f>
        <v>8430.02</v>
      </c>
      <c r="U35" s="24">
        <f>N35+O35+Q35</f>
        <v>9174</v>
      </c>
      <c r="V35" s="24">
        <f>J35-T35</f>
        <v>51569.979999999996</v>
      </c>
      <c r="W35" s="14"/>
    </row>
    <row r="36" spans="1:23" s="13" customFormat="1" x14ac:dyDescent="0.25">
      <c r="A36" s="1">
        <v>17</v>
      </c>
      <c r="B36" s="26" t="s">
        <v>92</v>
      </c>
      <c r="C36" s="25" t="s">
        <v>93</v>
      </c>
      <c r="D36" s="25" t="s">
        <v>68</v>
      </c>
      <c r="E36" s="26" t="s">
        <v>31</v>
      </c>
      <c r="F36" s="28" t="s">
        <v>35</v>
      </c>
      <c r="G36" s="32" t="s">
        <v>94</v>
      </c>
      <c r="H36" s="32" t="s">
        <v>95</v>
      </c>
      <c r="I36" s="26" t="s">
        <v>52</v>
      </c>
      <c r="J36" s="24">
        <v>50000</v>
      </c>
      <c r="K36" s="24">
        <v>1854</v>
      </c>
      <c r="L36" s="24">
        <v>25</v>
      </c>
      <c r="M36" s="24">
        <f t="shared" si="0"/>
        <v>1435</v>
      </c>
      <c r="N36" s="24">
        <f t="shared" si="1"/>
        <v>3549.9999999999995</v>
      </c>
      <c r="O36" s="24">
        <f t="shared" si="9"/>
        <v>550</v>
      </c>
      <c r="P36" s="24">
        <f t="shared" si="3"/>
        <v>1520</v>
      </c>
      <c r="Q36" s="24">
        <f t="shared" si="4"/>
        <v>3545.0000000000005</v>
      </c>
      <c r="R36" s="24"/>
      <c r="S36" s="24">
        <f t="shared" si="5"/>
        <v>10600</v>
      </c>
      <c r="T36" s="24">
        <f t="shared" si="6"/>
        <v>4834</v>
      </c>
      <c r="U36" s="24">
        <f t="shared" si="7"/>
        <v>7645</v>
      </c>
      <c r="V36" s="24">
        <f t="shared" si="8"/>
        <v>45166</v>
      </c>
      <c r="W36" s="14"/>
    </row>
    <row r="37" spans="1:23" s="13" customFormat="1" x14ac:dyDescent="0.25">
      <c r="A37" s="1">
        <v>18</v>
      </c>
      <c r="B37" s="26" t="s">
        <v>84</v>
      </c>
      <c r="C37" s="25" t="s">
        <v>83</v>
      </c>
      <c r="D37" s="25" t="s">
        <v>68</v>
      </c>
      <c r="E37" s="26" t="s">
        <v>31</v>
      </c>
      <c r="F37" s="28" t="s">
        <v>35</v>
      </c>
      <c r="G37" s="32" t="s">
        <v>85</v>
      </c>
      <c r="H37" s="32" t="s">
        <v>104</v>
      </c>
      <c r="I37" s="26" t="s">
        <v>52</v>
      </c>
      <c r="J37" s="24">
        <v>45000</v>
      </c>
      <c r="K37" s="24">
        <v>1148.33</v>
      </c>
      <c r="L37" s="24">
        <v>25</v>
      </c>
      <c r="M37" s="24">
        <f t="shared" si="0"/>
        <v>1291.5</v>
      </c>
      <c r="N37" s="24">
        <f t="shared" si="1"/>
        <v>3194.9999999999995</v>
      </c>
      <c r="O37" s="24">
        <f t="shared" si="9"/>
        <v>495.00000000000006</v>
      </c>
      <c r="P37" s="24">
        <f t="shared" si="3"/>
        <v>1368</v>
      </c>
      <c r="Q37" s="24">
        <f t="shared" si="4"/>
        <v>3190.5</v>
      </c>
      <c r="R37" s="24"/>
      <c r="S37" s="24">
        <f t="shared" si="5"/>
        <v>9540</v>
      </c>
      <c r="T37" s="24">
        <f t="shared" si="6"/>
        <v>3832.83</v>
      </c>
      <c r="U37" s="24">
        <f t="shared" si="7"/>
        <v>6880.5</v>
      </c>
      <c r="V37" s="24">
        <f t="shared" si="8"/>
        <v>41167.17</v>
      </c>
      <c r="W37" s="14"/>
    </row>
    <row r="38" spans="1:23" s="13" customFormat="1" x14ac:dyDescent="0.25">
      <c r="A38" s="1">
        <v>19</v>
      </c>
      <c r="B38" s="26" t="s">
        <v>64</v>
      </c>
      <c r="C38" s="26" t="s">
        <v>65</v>
      </c>
      <c r="D38" s="26" t="s">
        <v>53</v>
      </c>
      <c r="E38" s="26" t="s">
        <v>31</v>
      </c>
      <c r="F38" s="28" t="s">
        <v>34</v>
      </c>
      <c r="G38" s="30" t="s">
        <v>85</v>
      </c>
      <c r="H38" s="29">
        <v>45901</v>
      </c>
      <c r="I38" s="26" t="s">
        <v>52</v>
      </c>
      <c r="J38" s="24">
        <v>40000</v>
      </c>
      <c r="K38" s="24">
        <v>185.33</v>
      </c>
      <c r="L38" s="24">
        <v>25</v>
      </c>
      <c r="M38" s="24">
        <f t="shared" si="0"/>
        <v>1148</v>
      </c>
      <c r="N38" s="24">
        <f t="shared" si="1"/>
        <v>2839.9999999999995</v>
      </c>
      <c r="O38" s="24">
        <f t="shared" si="9"/>
        <v>440.00000000000006</v>
      </c>
      <c r="P38" s="24">
        <f t="shared" si="3"/>
        <v>1216</v>
      </c>
      <c r="Q38" s="24">
        <f t="shared" si="4"/>
        <v>2836</v>
      </c>
      <c r="R38" s="24">
        <v>1715.46</v>
      </c>
      <c r="S38" s="24">
        <f t="shared" si="5"/>
        <v>8480</v>
      </c>
      <c r="T38" s="24">
        <f t="shared" si="6"/>
        <v>4289.79</v>
      </c>
      <c r="U38" s="24">
        <f t="shared" si="7"/>
        <v>6116</v>
      </c>
      <c r="V38" s="24">
        <f t="shared" si="8"/>
        <v>35710.21</v>
      </c>
      <c r="W38" s="14"/>
    </row>
    <row r="39" spans="1:23" s="13" customFormat="1" x14ac:dyDescent="0.25">
      <c r="A39" s="1">
        <v>20</v>
      </c>
      <c r="B39" s="26" t="s">
        <v>66</v>
      </c>
      <c r="C39" s="26" t="s">
        <v>67</v>
      </c>
      <c r="D39" s="26" t="s">
        <v>68</v>
      </c>
      <c r="E39" s="26" t="s">
        <v>31</v>
      </c>
      <c r="F39" s="28" t="s">
        <v>35</v>
      </c>
      <c r="G39" s="29">
        <v>45566</v>
      </c>
      <c r="H39" s="32" t="s">
        <v>91</v>
      </c>
      <c r="I39" s="26" t="s">
        <v>52</v>
      </c>
      <c r="J39" s="24">
        <v>40000</v>
      </c>
      <c r="K39" s="24">
        <v>442.65</v>
      </c>
      <c r="L39" s="24">
        <v>25</v>
      </c>
      <c r="M39" s="24">
        <f t="shared" si="0"/>
        <v>1148</v>
      </c>
      <c r="N39" s="24">
        <f t="shared" si="1"/>
        <v>2839.9999999999995</v>
      </c>
      <c r="O39" s="24">
        <f t="shared" si="9"/>
        <v>440.00000000000006</v>
      </c>
      <c r="P39" s="24">
        <f t="shared" si="3"/>
        <v>1216</v>
      </c>
      <c r="Q39" s="24">
        <f t="shared" si="4"/>
        <v>2836</v>
      </c>
      <c r="R39" s="24">
        <v>0</v>
      </c>
      <c r="S39" s="24">
        <f t="shared" si="5"/>
        <v>8480</v>
      </c>
      <c r="T39" s="24">
        <f t="shared" si="6"/>
        <v>2831.65</v>
      </c>
      <c r="U39" s="24">
        <f t="shared" si="7"/>
        <v>6116</v>
      </c>
      <c r="V39" s="24">
        <f t="shared" si="8"/>
        <v>37168.35</v>
      </c>
      <c r="W39" s="14"/>
    </row>
    <row r="40" spans="1:23" s="13" customFormat="1" x14ac:dyDescent="0.25">
      <c r="A40" s="1">
        <v>21</v>
      </c>
      <c r="B40" s="26" t="s">
        <v>69</v>
      </c>
      <c r="C40" s="26" t="s">
        <v>70</v>
      </c>
      <c r="D40" s="26" t="s">
        <v>68</v>
      </c>
      <c r="E40" s="26" t="s">
        <v>31</v>
      </c>
      <c r="F40" s="28" t="s">
        <v>35</v>
      </c>
      <c r="G40" s="29">
        <v>45566</v>
      </c>
      <c r="H40" s="32" t="s">
        <v>91</v>
      </c>
      <c r="I40" s="26" t="s">
        <v>52</v>
      </c>
      <c r="J40" s="24">
        <v>40000</v>
      </c>
      <c r="K40" s="24">
        <v>442.65</v>
      </c>
      <c r="L40" s="24">
        <v>25</v>
      </c>
      <c r="M40" s="24">
        <f t="shared" si="0"/>
        <v>1148</v>
      </c>
      <c r="N40" s="24">
        <f t="shared" si="1"/>
        <v>2839.9999999999995</v>
      </c>
      <c r="O40" s="24">
        <f t="shared" si="9"/>
        <v>440.00000000000006</v>
      </c>
      <c r="P40" s="24">
        <f t="shared" si="3"/>
        <v>1216</v>
      </c>
      <c r="Q40" s="24">
        <f t="shared" si="4"/>
        <v>2836</v>
      </c>
      <c r="R40" s="24">
        <v>0</v>
      </c>
      <c r="S40" s="24">
        <f t="shared" si="5"/>
        <v>8480</v>
      </c>
      <c r="T40" s="24">
        <f t="shared" si="6"/>
        <v>2831.65</v>
      </c>
      <c r="U40" s="24">
        <f t="shared" si="7"/>
        <v>6116</v>
      </c>
      <c r="V40" s="24">
        <f t="shared" si="8"/>
        <v>37168.35</v>
      </c>
      <c r="W40" s="14"/>
    </row>
    <row r="41" spans="1:23" s="13" customFormat="1" x14ac:dyDescent="0.25">
      <c r="A41" s="1">
        <v>22</v>
      </c>
      <c r="B41" s="26" t="s">
        <v>71</v>
      </c>
      <c r="C41" s="26" t="s">
        <v>72</v>
      </c>
      <c r="D41" s="26" t="s">
        <v>53</v>
      </c>
      <c r="E41" s="26" t="s">
        <v>31</v>
      </c>
      <c r="F41" s="28" t="s">
        <v>35</v>
      </c>
      <c r="G41" s="29">
        <v>45627</v>
      </c>
      <c r="H41" s="29">
        <v>45809</v>
      </c>
      <c r="I41" s="26" t="s">
        <v>52</v>
      </c>
      <c r="J41" s="24">
        <v>40000</v>
      </c>
      <c r="K41" s="24">
        <v>442.65</v>
      </c>
      <c r="L41" s="24">
        <v>25</v>
      </c>
      <c r="M41" s="24">
        <f t="shared" si="0"/>
        <v>1148</v>
      </c>
      <c r="N41" s="24">
        <f t="shared" si="1"/>
        <v>2839.9999999999995</v>
      </c>
      <c r="O41" s="24">
        <f t="shared" si="9"/>
        <v>440.00000000000006</v>
      </c>
      <c r="P41" s="24">
        <f t="shared" si="3"/>
        <v>1216</v>
      </c>
      <c r="Q41" s="24">
        <f t="shared" si="4"/>
        <v>2836</v>
      </c>
      <c r="R41" s="24">
        <v>0</v>
      </c>
      <c r="S41" s="24">
        <f t="shared" si="5"/>
        <v>8480</v>
      </c>
      <c r="T41" s="24">
        <f t="shared" si="6"/>
        <v>2831.65</v>
      </c>
      <c r="U41" s="24">
        <f t="shared" si="7"/>
        <v>6116</v>
      </c>
      <c r="V41" s="24">
        <f t="shared" si="8"/>
        <v>37168.35</v>
      </c>
      <c r="W41" s="14"/>
    </row>
    <row r="42" spans="1:23" s="15" customFormat="1" ht="15.75" thickBot="1" x14ac:dyDescent="0.3">
      <c r="A42" s="17"/>
      <c r="B42" s="33"/>
      <c r="C42" s="34"/>
      <c r="D42" s="34"/>
      <c r="E42" s="34" t="s">
        <v>48</v>
      </c>
      <c r="F42" s="35"/>
      <c r="G42" s="36"/>
      <c r="H42" s="36"/>
      <c r="I42" s="34"/>
      <c r="J42" s="23">
        <f t="shared" ref="J42:R42" si="10">SUM(J20:J41)</f>
        <v>1385131.6</v>
      </c>
      <c r="K42" s="23">
        <f t="shared" si="10"/>
        <v>91655.509999999966</v>
      </c>
      <c r="L42" s="23">
        <f t="shared" si="10"/>
        <v>550</v>
      </c>
      <c r="M42" s="23">
        <f t="shared" si="10"/>
        <v>39753.276920000004</v>
      </c>
      <c r="N42" s="23">
        <f t="shared" si="10"/>
        <v>98344.343599999993</v>
      </c>
      <c r="O42" s="23">
        <f t="shared" si="10"/>
        <v>15010.507600000001</v>
      </c>
      <c r="P42" s="23">
        <f t="shared" si="10"/>
        <v>42108.000639999998</v>
      </c>
      <c r="Q42" s="23">
        <f t="shared" si="10"/>
        <v>98205.830439999991</v>
      </c>
      <c r="R42" s="23">
        <f t="shared" si="10"/>
        <v>10292.759999999998</v>
      </c>
      <c r="S42" s="40">
        <f t="shared" si="5"/>
        <v>293421.95919999998</v>
      </c>
      <c r="T42" s="23">
        <f>SUM(T20:T41)</f>
        <v>184359.54755999995</v>
      </c>
      <c r="U42" s="23">
        <f>SUM(U20:U41)</f>
        <v>211560.68163999997</v>
      </c>
      <c r="V42" s="37">
        <f>SUM(V20:V41)</f>
        <v>1200772.0524400002</v>
      </c>
    </row>
    <row r="43" spans="1:23" s="2" customFormat="1" x14ac:dyDescent="0.25">
      <c r="F43" s="9"/>
      <c r="J43" s="18"/>
      <c r="K43" s="3"/>
      <c r="L43" s="3"/>
      <c r="M43" s="3"/>
      <c r="N43" s="6"/>
      <c r="O43" s="3"/>
      <c r="P43" s="3"/>
      <c r="Q43" s="3"/>
      <c r="R43" s="3"/>
      <c r="S43" s="3"/>
      <c r="T43" s="3"/>
      <c r="U43" s="3"/>
      <c r="V43" s="3"/>
    </row>
    <row r="44" spans="1:23" s="2" customFormat="1" x14ac:dyDescent="0.25">
      <c r="F44" s="9"/>
      <c r="G44" s="39"/>
      <c r="J44" s="3"/>
      <c r="K44" s="3"/>
      <c r="L44" s="3"/>
      <c r="M44" s="3"/>
      <c r="N44" s="6"/>
      <c r="O44" s="3"/>
      <c r="P44" s="3"/>
      <c r="Q44" s="3"/>
      <c r="R44" s="3"/>
      <c r="S44" s="3"/>
      <c r="T44" s="3"/>
      <c r="U44" s="3"/>
      <c r="V44" s="3"/>
    </row>
    <row r="45" spans="1:23" s="2" customFormat="1" x14ac:dyDescent="0.25">
      <c r="F45" s="9"/>
      <c r="J45" s="3"/>
      <c r="K45" s="3"/>
      <c r="L45" s="3"/>
      <c r="M45" s="3"/>
      <c r="N45" s="6"/>
      <c r="O45" s="3"/>
      <c r="P45" s="3"/>
      <c r="Q45" s="3"/>
      <c r="R45" s="3"/>
      <c r="S45" s="3"/>
      <c r="T45" s="3"/>
      <c r="U45" s="3"/>
      <c r="V45" s="3"/>
    </row>
    <row r="46" spans="1:23" s="2" customFormat="1" x14ac:dyDescent="0.25">
      <c r="F46" s="9"/>
      <c r="J46" s="3"/>
      <c r="K46" s="3"/>
      <c r="L46" s="3"/>
      <c r="M46" s="3"/>
      <c r="N46" s="6"/>
      <c r="O46" s="3"/>
      <c r="P46" s="3"/>
      <c r="Q46" s="3"/>
      <c r="R46" s="3"/>
      <c r="S46" s="3"/>
      <c r="T46" s="3"/>
      <c r="U46" s="3"/>
      <c r="V46" s="3"/>
    </row>
    <row r="47" spans="1:23" s="2" customFormat="1" x14ac:dyDescent="0.25">
      <c r="B47" s="12"/>
      <c r="C47" s="12"/>
      <c r="D47" s="12"/>
      <c r="F47" s="9"/>
      <c r="J47" s="3"/>
      <c r="K47" s="3"/>
      <c r="L47" s="3"/>
      <c r="M47" s="3"/>
      <c r="N47" s="6"/>
      <c r="O47" s="3"/>
      <c r="P47" s="3"/>
      <c r="Q47" s="3"/>
      <c r="R47" s="3"/>
      <c r="S47" s="3"/>
      <c r="T47" s="3"/>
      <c r="U47" s="3"/>
      <c r="V47" s="3"/>
    </row>
    <row r="48" spans="1:23" s="2" customFormat="1" x14ac:dyDescent="0.25">
      <c r="B48" s="66"/>
      <c r="C48" s="66"/>
      <c r="D48" s="66"/>
      <c r="F48" s="9"/>
      <c r="J48" s="3"/>
      <c r="K48" s="3"/>
      <c r="L48" s="3"/>
      <c r="M48" s="3"/>
      <c r="N48" s="6"/>
      <c r="O48" s="3"/>
      <c r="P48" s="3"/>
      <c r="Q48" s="3"/>
      <c r="R48" s="3"/>
      <c r="S48" s="3"/>
      <c r="T48" s="3"/>
      <c r="U48" s="3"/>
      <c r="V48" s="3"/>
    </row>
    <row r="49" spans="2:19" ht="15" customHeight="1" x14ac:dyDescent="0.25">
      <c r="B49" s="50" t="s">
        <v>49</v>
      </c>
      <c r="C49" s="50"/>
      <c r="D49" s="50"/>
      <c r="O49" s="5"/>
      <c r="P49" s="5"/>
      <c r="Q49" s="5"/>
      <c r="S49" s="5"/>
    </row>
    <row r="50" spans="2:19" ht="15" customHeight="1" x14ac:dyDescent="0.25">
      <c r="B50" s="44" t="s">
        <v>50</v>
      </c>
      <c r="C50" s="44"/>
      <c r="D50" s="44"/>
      <c r="F50" s="4"/>
    </row>
    <row r="51" spans="2:19" ht="15" customHeight="1" x14ac:dyDescent="0.25">
      <c r="B51" s="45" t="s">
        <v>51</v>
      </c>
      <c r="C51" s="45"/>
      <c r="D51" s="45"/>
      <c r="F51" s="4"/>
    </row>
    <row r="52" spans="2:19" ht="14.25" customHeight="1" x14ac:dyDescent="0.25">
      <c r="B52" s="46"/>
      <c r="C52" s="46"/>
      <c r="D52" s="46"/>
      <c r="F52" s="1"/>
    </row>
    <row r="53" spans="2:19" ht="15" customHeight="1" x14ac:dyDescent="0.25">
      <c r="B53" s="47"/>
      <c r="C53" s="47"/>
      <c r="D53" s="47"/>
      <c r="F53" s="1"/>
    </row>
    <row r="54" spans="2:19" x14ac:dyDescent="0.25">
      <c r="B54" s="48"/>
      <c r="C54" s="48"/>
      <c r="D54" s="48"/>
      <c r="E54" s="11"/>
    </row>
    <row r="56" spans="2:19" ht="31.5" customHeight="1" x14ac:dyDescent="0.25"/>
    <row r="65" spans="2:6" x14ac:dyDescent="0.25">
      <c r="B65" s="7"/>
      <c r="C65" s="7"/>
      <c r="D65" s="7"/>
      <c r="E65" s="7"/>
      <c r="F65" s="10"/>
    </row>
    <row r="66" spans="2:6" ht="33.75" x14ac:dyDescent="0.5">
      <c r="B66" s="49"/>
      <c r="C66" s="49"/>
      <c r="D66" s="49"/>
      <c r="E66" s="49"/>
      <c r="F66" s="22"/>
    </row>
    <row r="67" spans="2:6" ht="31.5" x14ac:dyDescent="0.5">
      <c r="B67" s="42"/>
      <c r="C67" s="42"/>
      <c r="D67" s="42"/>
      <c r="E67" s="42"/>
      <c r="F67" s="20"/>
    </row>
    <row r="68" spans="2:6" ht="31.5" customHeight="1" x14ac:dyDescent="0.25">
      <c r="B68" s="43"/>
      <c r="C68" s="43"/>
      <c r="D68" s="43"/>
      <c r="E68" s="43"/>
      <c r="F68" s="21"/>
    </row>
  </sheetData>
  <mergeCells count="34">
    <mergeCell ref="B15:V15"/>
    <mergeCell ref="A16:V16"/>
    <mergeCell ref="B17:B19"/>
    <mergeCell ref="C17:C19"/>
    <mergeCell ref="D17:D19"/>
    <mergeCell ref="E17:E19"/>
    <mergeCell ref="G17:H17"/>
    <mergeCell ref="I17:I19"/>
    <mergeCell ref="J17:J19"/>
    <mergeCell ref="K17:K19"/>
    <mergeCell ref="B49:D49"/>
    <mergeCell ref="L17:L19"/>
    <mergeCell ref="M17:S17"/>
    <mergeCell ref="T17:U17"/>
    <mergeCell ref="V17:V19"/>
    <mergeCell ref="F18:F19"/>
    <mergeCell ref="G18:G19"/>
    <mergeCell ref="H18:H19"/>
    <mergeCell ref="M18:N18"/>
    <mergeCell ref="O18:O19"/>
    <mergeCell ref="P18:Q18"/>
    <mergeCell ref="R18:R19"/>
    <mergeCell ref="S18:S19"/>
    <mergeCell ref="T18:T19"/>
    <mergeCell ref="U18:U19"/>
    <mergeCell ref="B48:D48"/>
    <mergeCell ref="B67:E67"/>
    <mergeCell ref="B68:E68"/>
    <mergeCell ref="B50:D50"/>
    <mergeCell ref="B51:D51"/>
    <mergeCell ref="B52:D52"/>
    <mergeCell ref="B53:D53"/>
    <mergeCell ref="B54:D54"/>
    <mergeCell ref="B66:E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2025</vt:lpstr>
      <vt:lpstr>'FEBRERO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2025-03-27T17:08:27Z</cp:lastPrinted>
  <dcterms:created xsi:type="dcterms:W3CDTF">2017-12-18T15:06:55Z</dcterms:created>
  <dcterms:modified xsi:type="dcterms:W3CDTF">2025-03-27T17:11:42Z</dcterms:modified>
</cp:coreProperties>
</file>