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970" windowHeight="5970"/>
  </bookViews>
  <sheets>
    <sheet name="MAYO 2025" sheetId="29" r:id="rId1"/>
  </sheets>
  <definedNames>
    <definedName name="_xlnm._FilterDatabase" localSheetId="0" hidden="1">'MAYO 2025'!$A$11:$V$62</definedName>
    <definedName name="_xlnm.Print_Area" localSheetId="0">'MAYO 2025'!$A$2:$V$46</definedName>
  </definedNames>
  <calcPr calcId="145621"/>
  <fileRecoveryPr repairLoad="1"/>
</workbook>
</file>

<file path=xl/calcChain.xml><?xml version="1.0" encoding="utf-8"?>
<calcChain xmlns="http://schemas.openxmlformats.org/spreadsheetml/2006/main">
  <c r="N15" i="29" l="1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O14" i="29"/>
  <c r="N14" i="29"/>
  <c r="U14" i="29" s="1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29" i="29"/>
  <c r="O30" i="29"/>
  <c r="O31" i="29"/>
  <c r="O32" i="29"/>
  <c r="O33" i="29"/>
  <c r="O34" i="29"/>
  <c r="O35" i="29"/>
  <c r="O36" i="29"/>
  <c r="O15" i="29"/>
  <c r="M24" i="29"/>
  <c r="P24" i="29"/>
  <c r="Q24" i="29"/>
  <c r="U24" i="29" l="1"/>
  <c r="U15" i="29"/>
  <c r="T24" i="29"/>
  <c r="V24" i="29" s="1"/>
  <c r="S24" i="29"/>
  <c r="M20" i="29"/>
  <c r="P20" i="29"/>
  <c r="Q20" i="29"/>
  <c r="U20" i="29" s="1"/>
  <c r="S20" i="29" l="1"/>
  <c r="T20" i="29"/>
  <c r="V20" i="29" s="1"/>
  <c r="Q16" i="29"/>
  <c r="U16" i="29" s="1"/>
  <c r="Q17" i="29"/>
  <c r="U17" i="29" s="1"/>
  <c r="Q18" i="29"/>
  <c r="U18" i="29" s="1"/>
  <c r="Q19" i="29"/>
  <c r="U19" i="29" s="1"/>
  <c r="Q21" i="29"/>
  <c r="U21" i="29" s="1"/>
  <c r="Q22" i="29"/>
  <c r="U22" i="29" s="1"/>
  <c r="Q23" i="29"/>
  <c r="U23" i="29" s="1"/>
  <c r="Q25" i="29"/>
  <c r="U25" i="29" s="1"/>
  <c r="Q26" i="29"/>
  <c r="U26" i="29" s="1"/>
  <c r="Q27" i="29"/>
  <c r="U27" i="29" s="1"/>
  <c r="Q28" i="29"/>
  <c r="U28" i="29" s="1"/>
  <c r="Q29" i="29"/>
  <c r="U29" i="29" s="1"/>
  <c r="Q30" i="29"/>
  <c r="U30" i="29" s="1"/>
  <c r="Q31" i="29"/>
  <c r="U31" i="29" s="1"/>
  <c r="Q32" i="29"/>
  <c r="U32" i="29" s="1"/>
  <c r="Q33" i="29"/>
  <c r="U33" i="29" s="1"/>
  <c r="Q34" i="29"/>
  <c r="U34" i="29" s="1"/>
  <c r="Q35" i="29"/>
  <c r="U35" i="29" s="1"/>
  <c r="Q36" i="29"/>
  <c r="U36" i="29" s="1"/>
  <c r="P16" i="29"/>
  <c r="P17" i="29"/>
  <c r="P18" i="29"/>
  <c r="P19" i="29"/>
  <c r="P21" i="29"/>
  <c r="P22" i="29"/>
  <c r="P23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M16" i="29"/>
  <c r="M17" i="29"/>
  <c r="M18" i="29"/>
  <c r="M19" i="29"/>
  <c r="M21" i="29"/>
  <c r="M22" i="29"/>
  <c r="M23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T31" i="29" l="1"/>
  <c r="V31" i="29" s="1"/>
  <c r="S31" i="29"/>
  <c r="R37" i="29"/>
  <c r="L37" i="29"/>
  <c r="J37" i="29"/>
  <c r="P37" i="29" l="1"/>
  <c r="Q37" i="29"/>
  <c r="T34" i="29"/>
  <c r="V34" i="29" s="1"/>
  <c r="S34" i="29"/>
  <c r="T22" i="29"/>
  <c r="V22" i="29" s="1"/>
  <c r="S22" i="29"/>
  <c r="T27" i="29"/>
  <c r="V27" i="29" s="1"/>
  <c r="N37" i="29"/>
  <c r="T33" i="29"/>
  <c r="V33" i="29" s="1"/>
  <c r="S33" i="29"/>
  <c r="T21" i="29"/>
  <c r="V21" i="29" s="1"/>
  <c r="S21" i="29"/>
  <c r="T19" i="29"/>
  <c r="V19" i="29" s="1"/>
  <c r="S19" i="29"/>
  <c r="T32" i="29"/>
  <c r="V32" i="29" s="1"/>
  <c r="S32" i="29"/>
  <c r="T18" i="29"/>
  <c r="V18" i="29" s="1"/>
  <c r="S18" i="29"/>
  <c r="T26" i="29"/>
  <c r="V26" i="29" s="1"/>
  <c r="S26" i="29"/>
  <c r="T30" i="29"/>
  <c r="V30" i="29" s="1"/>
  <c r="S30" i="29"/>
  <c r="T17" i="29"/>
  <c r="V17" i="29" s="1"/>
  <c r="S17" i="29"/>
  <c r="S36" i="29"/>
  <c r="T36" i="29"/>
  <c r="V36" i="29" s="1"/>
  <c r="S25" i="29"/>
  <c r="T25" i="29"/>
  <c r="V25" i="29" s="1"/>
  <c r="S29" i="29"/>
  <c r="T29" i="29"/>
  <c r="V29" i="29" s="1"/>
  <c r="S16" i="29"/>
  <c r="T16" i="29"/>
  <c r="V16" i="29" s="1"/>
  <c r="S35" i="29"/>
  <c r="T35" i="29"/>
  <c r="V35" i="29" s="1"/>
  <c r="S23" i="29"/>
  <c r="T23" i="29"/>
  <c r="V23" i="29" s="1"/>
  <c r="S28" i="29"/>
  <c r="T28" i="29"/>
  <c r="V28" i="29" s="1"/>
  <c r="M37" i="29"/>
  <c r="K37" i="29"/>
  <c r="T37" i="29" l="1"/>
  <c r="V37" i="29"/>
  <c r="O37" i="29" l="1"/>
  <c r="S37" i="29" s="1"/>
  <c r="S27" i="29"/>
  <c r="U37" i="29"/>
</calcChain>
</file>

<file path=xl/sharedStrings.xml><?xml version="1.0" encoding="utf-8"?>
<sst xmlns="http://schemas.openxmlformats.org/spreadsheetml/2006/main" count="193" uniqueCount="105">
  <si>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</si>
  <si>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</si>
  <si>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</si>
  <si>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</si>
  <si>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</si>
  <si>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</si>
  <si>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</si>
  <si>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</si>
  <si>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</si>
  <si>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</si>
  <si>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</si>
  <si>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</si>
  <si>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</si>
  <si>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</si>
  <si>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</si>
  <si>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</si>
  <si>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</si>
  <si>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</si>
  <si>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</si>
  <si>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</si>
  <si>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</si>
  <si>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</si>
  <si>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</si>
  <si>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</si>
  <si>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</si>
  <si>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</si>
  <si>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</si>
  <si>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</si>
  <si>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</si>
  <si>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</si>
  <si>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</si>
  <si>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</si>
  <si>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</si>
  <si>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</si>
  <si>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</si>
  <si>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</si>
  <si>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</si>
  <si>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</si>
  <si>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</si>
  <si>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</si>
  <si>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</si>
  <si>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</si>
  <si>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</si>
  <si>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</si>
  <si>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</si>
  <si>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</si>
  <si>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</si>
  <si>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</si>
  <si>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</si>
  <si>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</si>
  <si>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</si>
  <si>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</si>
  <si>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</si>
  <si>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</si>
  <si>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</si>
  <si>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</si>
  <si>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</si>
  <si>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</si>
  <si>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</si>
  <si>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</si>
  <si>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</si>
  <si>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</si>
  <si>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</si>
  <si>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</si>
  <si>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</si>
  <si>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</si>
  <si>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</si>
  <si>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</si>
  <si>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</si>
  <si>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</si>
  <si>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</si>
  <si>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</si>
  <si>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</si>
  <si>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</si>
  <si>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</si>
  <si>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</si>
  <si>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</si>
  <si>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</si>
  <si>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</si>
  <si>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</si>
  <si>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</si>
  <si>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01/02/2025</t>
  </si>
  <si>
    <t>VICTORIA TANGUI</t>
  </si>
  <si>
    <t xml:space="preserve">KENNY MARGIANA ISABEL </t>
  </si>
  <si>
    <t>01/03/2025</t>
  </si>
  <si>
    <t xml:space="preserve">                     Nomina Empleados Temporales</t>
  </si>
  <si>
    <t xml:space="preserve">NIURKA IVANA </t>
  </si>
  <si>
    <t>DE LA CRUZ CAMPUSANO</t>
  </si>
  <si>
    <t>DIRECCION DE RECURSOS HUMANOS</t>
  </si>
  <si>
    <t>ANALISTA DE RECURSOS HUMANOS</t>
  </si>
  <si>
    <t>01/04/2025</t>
  </si>
  <si>
    <t>FARSALIA YLONKA</t>
  </si>
  <si>
    <t>COISCOU RAMIREZ</t>
  </si>
  <si>
    <t>01/05/2025</t>
  </si>
  <si>
    <t>JESUS</t>
  </si>
  <si>
    <t>SOSA</t>
  </si>
  <si>
    <t xml:space="preserve">     01/08/2025</t>
  </si>
  <si>
    <t>01/08/2025</t>
  </si>
  <si>
    <t>01/09/2025</t>
  </si>
  <si>
    <t>JOSE</t>
  </si>
  <si>
    <t>CARELA DE LA ROSA</t>
  </si>
  <si>
    <t>DIRECCION DE INVENCIONES</t>
  </si>
  <si>
    <t>01/10/2025</t>
  </si>
  <si>
    <t>01/11/2025</t>
  </si>
  <si>
    <t xml:space="preserve">                             Correspondiente al mes de Mayo 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</si>
</sst>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6" fillId="2" borderId="11" xfId="0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43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4" fontId="0" fillId="2" borderId="0" xfId="0" applyNumberFormat="1" applyFont="1" applyFill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8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123825</xdr:rowOff>
    </xdr:from>
    <xdr:to>
      <xdr:col>13</xdr:col>
      <xdr:colOff>866775</xdr:colOff>
      <xdr:row>7</xdr:row>
      <xdr:rowOff>180975</xdr:rowOff>
    </xdr:to>
    <xdr:pic>
      <xdr:nvPicPr>
        <xdr:cNvPr id="5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314325"/>
          <a:ext cx="44767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abSelected="1" topLeftCell="C1" zoomScaleNormal="100" zoomScaleSheetLayoutView="87" zoomScalePageLayoutView="40" workbookViewId="0">
      <selection activeCell="H16" sqref="H16"/>
    </sheetView>
  </sheetViews>
  <sheetFormatPr baseColWidth="10" defaultRowHeight="15" x14ac:dyDescent="0.25"/>
  <cols>
    <col min="1" max="1" width="4.42578125" style="1" bestFit="1" customWidth="1"/>
    <col min="2" max="2" width="24.85546875" style="1" customWidth="1"/>
    <col min="3" max="3" width="23.28515625" style="1" bestFit="1" customWidth="1"/>
    <col min="4" max="4" width="27.140625" style="1" customWidth="1"/>
    <col min="5" max="5" width="25" style="1" customWidth="1"/>
    <col min="6" max="6" width="9.140625" style="8" customWidth="1"/>
    <col min="7" max="7" width="12.85546875" style="1" customWidth="1"/>
    <col min="8" max="8" width="15.8554687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1" spans="1:31" x14ac:dyDescent="0.25">
      <c r="J1"/>
    </row>
    <row r="7" spans="1:31" x14ac:dyDescent="0.25">
      <c r="E7" s="1" t="s">
        <v>55</v>
      </c>
    </row>
    <row r="9" spans="1:31" x14ac:dyDescent="0.25">
      <c r="B9" s="41" t="s">
        <v>85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31" ht="16.5" thickBot="1" x14ac:dyDescent="0.3">
      <c r="A10" s="42" t="s">
        <v>104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31" ht="16.5" customHeight="1" thickBot="1" x14ac:dyDescent="0.3">
      <c r="B11" s="43" t="s">
        <v>3</v>
      </c>
      <c r="C11" s="43" t="s">
        <v>4</v>
      </c>
      <c r="D11" s="43" t="s">
        <v>5</v>
      </c>
      <c r="E11" s="43" t="s">
        <v>6</v>
      </c>
      <c r="F11" s="16"/>
      <c r="G11" s="45" t="s">
        <v>19</v>
      </c>
      <c r="H11" s="46"/>
      <c r="I11" s="43" t="s">
        <v>7</v>
      </c>
      <c r="J11" s="47" t="s">
        <v>8</v>
      </c>
      <c r="K11" s="47" t="s">
        <v>22</v>
      </c>
      <c r="L11" s="47" t="s">
        <v>9</v>
      </c>
      <c r="M11" s="50" t="s">
        <v>0</v>
      </c>
      <c r="N11" s="51"/>
      <c r="O11" s="51"/>
      <c r="P11" s="51"/>
      <c r="Q11" s="51"/>
      <c r="R11" s="51"/>
      <c r="S11" s="52"/>
      <c r="T11" s="53" t="s">
        <v>1</v>
      </c>
      <c r="U11" s="54"/>
      <c r="V11" s="43" t="s">
        <v>2</v>
      </c>
    </row>
    <row r="12" spans="1:31" ht="16.5" customHeight="1" thickBot="1" x14ac:dyDescent="0.3">
      <c r="B12" s="44"/>
      <c r="C12" s="44"/>
      <c r="D12" s="44"/>
      <c r="E12" s="44"/>
      <c r="F12" s="44" t="s">
        <v>36</v>
      </c>
      <c r="G12" s="43" t="s">
        <v>20</v>
      </c>
      <c r="H12" s="43" t="s">
        <v>21</v>
      </c>
      <c r="I12" s="44"/>
      <c r="J12" s="48"/>
      <c r="K12" s="48"/>
      <c r="L12" s="48"/>
      <c r="M12" s="45" t="s">
        <v>10</v>
      </c>
      <c r="N12" s="46"/>
      <c r="O12" s="47" t="s">
        <v>11</v>
      </c>
      <c r="P12" s="55" t="s">
        <v>12</v>
      </c>
      <c r="Q12" s="56"/>
      <c r="R12" s="43" t="s">
        <v>13</v>
      </c>
      <c r="S12" s="57" t="s">
        <v>14</v>
      </c>
      <c r="T12" s="47" t="s">
        <v>15</v>
      </c>
      <c r="U12" s="47" t="s">
        <v>16</v>
      </c>
      <c r="V12" s="44"/>
    </row>
    <row r="13" spans="1:31" ht="72.75" customHeight="1" x14ac:dyDescent="0.25">
      <c r="B13" s="44"/>
      <c r="C13" s="44"/>
      <c r="D13" s="44"/>
      <c r="E13" s="44"/>
      <c r="F13" s="44"/>
      <c r="G13" s="44"/>
      <c r="H13" s="44"/>
      <c r="I13" s="44"/>
      <c r="J13" s="48"/>
      <c r="K13" s="48"/>
      <c r="L13" s="48"/>
      <c r="M13" s="38" t="s">
        <v>0</v>
      </c>
      <c r="N13" s="38" t="s">
        <v>17</v>
      </c>
      <c r="O13" s="48"/>
      <c r="P13" s="38" t="s">
        <v>18</v>
      </c>
      <c r="Q13" s="38" t="s">
        <v>23</v>
      </c>
      <c r="R13" s="44"/>
      <c r="S13" s="58"/>
      <c r="T13" s="48"/>
      <c r="U13" s="48"/>
      <c r="V13" s="44"/>
      <c r="W13" s="7"/>
    </row>
    <row r="14" spans="1:31" ht="27" customHeight="1" x14ac:dyDescent="0.25">
      <c r="A14" s="1">
        <v>1</v>
      </c>
      <c r="B14" s="25" t="s">
        <v>37</v>
      </c>
      <c r="C14" s="25" t="s">
        <v>38</v>
      </c>
      <c r="D14" s="26" t="s">
        <v>54</v>
      </c>
      <c r="E14" s="27" t="s">
        <v>39</v>
      </c>
      <c r="F14" s="28" t="s">
        <v>34</v>
      </c>
      <c r="G14" s="29">
        <v>45630</v>
      </c>
      <c r="H14" s="29">
        <v>45812</v>
      </c>
      <c r="I14" s="26" t="s">
        <v>52</v>
      </c>
      <c r="J14" s="24">
        <v>90000</v>
      </c>
      <c r="K14" s="24">
        <v>9753.19</v>
      </c>
      <c r="L14" s="24">
        <v>25</v>
      </c>
      <c r="M14" s="24">
        <v>2583</v>
      </c>
      <c r="N14" s="24">
        <f>J14*7.1%</f>
        <v>6389.9999999999991</v>
      </c>
      <c r="O14" s="24">
        <f>86699.2*1.1%</f>
        <v>953.69120000000009</v>
      </c>
      <c r="P14" s="24">
        <v>2736</v>
      </c>
      <c r="Q14" s="24">
        <v>6381</v>
      </c>
      <c r="R14" s="24"/>
      <c r="S14" s="24">
        <v>19080</v>
      </c>
      <c r="T14" s="24">
        <v>15097.19</v>
      </c>
      <c r="U14" s="24">
        <f>N14+O14+Q14</f>
        <v>13724.691199999999</v>
      </c>
      <c r="V14" s="24">
        <v>74902.81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ht="27" customHeight="1" x14ac:dyDescent="0.25">
      <c r="A15" s="1">
        <v>2</v>
      </c>
      <c r="B15" s="25" t="s">
        <v>60</v>
      </c>
      <c r="C15" s="25" t="s">
        <v>26</v>
      </c>
      <c r="D15" s="26" t="s">
        <v>53</v>
      </c>
      <c r="E15" s="27" t="s">
        <v>25</v>
      </c>
      <c r="F15" s="28" t="s">
        <v>35</v>
      </c>
      <c r="G15" s="29">
        <v>45717</v>
      </c>
      <c r="H15" s="29">
        <v>45901</v>
      </c>
      <c r="I15" s="26" t="s">
        <v>52</v>
      </c>
      <c r="J15" s="24">
        <v>85000</v>
      </c>
      <c r="K15" s="24">
        <v>8148.2</v>
      </c>
      <c r="L15" s="24">
        <v>25</v>
      </c>
      <c r="M15" s="24">
        <v>2439.5</v>
      </c>
      <c r="N15" s="24">
        <f t="shared" ref="N15:N36" si="0">J15*7.1%</f>
        <v>6034.9999999999991</v>
      </c>
      <c r="O15" s="24">
        <f>J15*1.1%</f>
        <v>935.00000000000011</v>
      </c>
      <c r="P15" s="24">
        <v>2584</v>
      </c>
      <c r="Q15" s="24">
        <v>6026.5</v>
      </c>
      <c r="R15" s="24">
        <v>1715.46</v>
      </c>
      <c r="S15" s="24">
        <v>17936.510000000002</v>
      </c>
      <c r="T15" s="24">
        <v>14912.16</v>
      </c>
      <c r="U15" s="24">
        <f t="shared" ref="U15:U36" si="1">N15+O15+Q15</f>
        <v>12996.5</v>
      </c>
      <c r="V15" s="24">
        <v>70087.839999999997</v>
      </c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ht="20.25" customHeight="1" x14ac:dyDescent="0.25">
      <c r="A16" s="1">
        <v>3</v>
      </c>
      <c r="B16" s="25" t="s">
        <v>61</v>
      </c>
      <c r="C16" s="25" t="s">
        <v>62</v>
      </c>
      <c r="D16" s="26" t="s">
        <v>63</v>
      </c>
      <c r="E16" s="27" t="s">
        <v>31</v>
      </c>
      <c r="F16" s="28" t="s">
        <v>34</v>
      </c>
      <c r="G16" s="29">
        <v>45627</v>
      </c>
      <c r="H16" s="29">
        <v>45809</v>
      </c>
      <c r="I16" s="26" t="s">
        <v>52</v>
      </c>
      <c r="J16" s="24">
        <v>80000</v>
      </c>
      <c r="K16" s="24">
        <v>7400.94</v>
      </c>
      <c r="L16" s="24">
        <v>25</v>
      </c>
      <c r="M16" s="24">
        <f t="shared" ref="M16:M36" si="2">J16*2.87%</f>
        <v>2296</v>
      </c>
      <c r="N16" s="24">
        <f t="shared" si="0"/>
        <v>5679.9999999999991</v>
      </c>
      <c r="O16" s="24">
        <f t="shared" ref="O16:O36" si="3">J16*1.1%</f>
        <v>880.00000000000011</v>
      </c>
      <c r="P16" s="24">
        <f t="shared" ref="P16:P36" si="4">J16*3.04%</f>
        <v>2432</v>
      </c>
      <c r="Q16" s="24">
        <f t="shared" ref="Q16:Q36" si="5">J16*7.09%</f>
        <v>5672</v>
      </c>
      <c r="R16" s="24"/>
      <c r="S16" s="24">
        <f t="shared" ref="S16:S37" si="6">M16+N16+O16+P16+Q16</f>
        <v>16960</v>
      </c>
      <c r="T16" s="24">
        <f t="shared" ref="T16:T36" si="7">K16+L16+M16+P16+R16</f>
        <v>12153.939999999999</v>
      </c>
      <c r="U16" s="24">
        <f t="shared" si="1"/>
        <v>12232</v>
      </c>
      <c r="V16" s="24">
        <f t="shared" ref="V16:V36" si="8">J16-T16</f>
        <v>67846.06</v>
      </c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ht="15" customHeight="1" x14ac:dyDescent="0.25">
      <c r="A17" s="1">
        <v>4</v>
      </c>
      <c r="B17" s="25" t="s">
        <v>32</v>
      </c>
      <c r="C17" s="25" t="s">
        <v>33</v>
      </c>
      <c r="D17" s="26" t="s">
        <v>53</v>
      </c>
      <c r="E17" s="27" t="s">
        <v>25</v>
      </c>
      <c r="F17" s="28" t="s">
        <v>35</v>
      </c>
      <c r="G17" s="29">
        <v>45723</v>
      </c>
      <c r="H17" s="29">
        <v>45907</v>
      </c>
      <c r="I17" s="26" t="s">
        <v>52</v>
      </c>
      <c r="J17" s="24">
        <v>80000</v>
      </c>
      <c r="K17" s="24">
        <v>7400.94</v>
      </c>
      <c r="L17" s="24">
        <v>25</v>
      </c>
      <c r="M17" s="24">
        <f t="shared" si="2"/>
        <v>2296</v>
      </c>
      <c r="N17" s="24">
        <f t="shared" si="0"/>
        <v>5679.9999999999991</v>
      </c>
      <c r="O17" s="24">
        <f t="shared" si="3"/>
        <v>880.00000000000011</v>
      </c>
      <c r="P17" s="24">
        <f t="shared" si="4"/>
        <v>2432</v>
      </c>
      <c r="Q17" s="24">
        <f t="shared" si="5"/>
        <v>5672</v>
      </c>
      <c r="R17" s="24"/>
      <c r="S17" s="24">
        <f t="shared" si="6"/>
        <v>16960</v>
      </c>
      <c r="T17" s="24">
        <f t="shared" si="7"/>
        <v>12153.939999999999</v>
      </c>
      <c r="U17" s="24">
        <f t="shared" si="1"/>
        <v>12232</v>
      </c>
      <c r="V17" s="24">
        <f t="shared" si="8"/>
        <v>67846.06</v>
      </c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ht="21.75" customHeight="1" x14ac:dyDescent="0.25">
      <c r="A18" s="1">
        <v>5</v>
      </c>
      <c r="B18" s="25" t="s">
        <v>40</v>
      </c>
      <c r="C18" s="25" t="s">
        <v>41</v>
      </c>
      <c r="D18" s="26" t="s">
        <v>53</v>
      </c>
      <c r="E18" s="27" t="s">
        <v>31</v>
      </c>
      <c r="F18" s="28" t="s">
        <v>34</v>
      </c>
      <c r="G18" s="29">
        <v>45627</v>
      </c>
      <c r="H18" s="29">
        <v>45809</v>
      </c>
      <c r="I18" s="26" t="s">
        <v>52</v>
      </c>
      <c r="J18" s="24">
        <v>80000</v>
      </c>
      <c r="K18" s="24">
        <v>7400.94</v>
      </c>
      <c r="L18" s="24">
        <v>25</v>
      </c>
      <c r="M18" s="24">
        <f t="shared" si="2"/>
        <v>2296</v>
      </c>
      <c r="N18" s="24">
        <f t="shared" si="0"/>
        <v>5679.9999999999991</v>
      </c>
      <c r="O18" s="24">
        <f t="shared" si="3"/>
        <v>880.00000000000011</v>
      </c>
      <c r="P18" s="24">
        <f t="shared" si="4"/>
        <v>2432</v>
      </c>
      <c r="Q18" s="24">
        <f t="shared" si="5"/>
        <v>5672</v>
      </c>
      <c r="R18" s="24"/>
      <c r="S18" s="24">
        <f t="shared" si="6"/>
        <v>16960</v>
      </c>
      <c r="T18" s="24">
        <f t="shared" si="7"/>
        <v>12153.939999999999</v>
      </c>
      <c r="U18" s="24">
        <f t="shared" si="1"/>
        <v>12232</v>
      </c>
      <c r="V18" s="24">
        <f t="shared" si="8"/>
        <v>67846.06</v>
      </c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ht="15" customHeight="1" x14ac:dyDescent="0.25">
      <c r="A19" s="1">
        <v>6</v>
      </c>
      <c r="B19" s="25" t="s">
        <v>73</v>
      </c>
      <c r="C19" s="25" t="s">
        <v>74</v>
      </c>
      <c r="D19" s="26" t="s">
        <v>75</v>
      </c>
      <c r="E19" s="27" t="s">
        <v>76</v>
      </c>
      <c r="F19" s="28" t="s">
        <v>35</v>
      </c>
      <c r="G19" s="30" t="s">
        <v>81</v>
      </c>
      <c r="H19" s="30" t="s">
        <v>96</v>
      </c>
      <c r="I19" s="26" t="s">
        <v>52</v>
      </c>
      <c r="J19" s="24">
        <v>80000</v>
      </c>
      <c r="K19" s="24">
        <v>7400.94</v>
      </c>
      <c r="L19" s="24">
        <v>25</v>
      </c>
      <c r="M19" s="24">
        <f t="shared" si="2"/>
        <v>2296</v>
      </c>
      <c r="N19" s="24">
        <f t="shared" si="0"/>
        <v>5679.9999999999991</v>
      </c>
      <c r="O19" s="24">
        <f t="shared" si="3"/>
        <v>880.00000000000011</v>
      </c>
      <c r="P19" s="24">
        <f t="shared" si="4"/>
        <v>2432</v>
      </c>
      <c r="Q19" s="24">
        <f t="shared" si="5"/>
        <v>5672</v>
      </c>
      <c r="R19" s="24"/>
      <c r="S19" s="24">
        <f t="shared" si="6"/>
        <v>16960</v>
      </c>
      <c r="T19" s="24">
        <f t="shared" si="7"/>
        <v>12153.939999999999</v>
      </c>
      <c r="U19" s="24">
        <f t="shared" si="1"/>
        <v>12232</v>
      </c>
      <c r="V19" s="24">
        <f t="shared" si="8"/>
        <v>67846.06</v>
      </c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ht="15" customHeight="1" x14ac:dyDescent="0.25">
      <c r="A20" s="1">
        <v>7</v>
      </c>
      <c r="B20" s="25" t="s">
        <v>94</v>
      </c>
      <c r="C20" s="25" t="s">
        <v>95</v>
      </c>
      <c r="D20" s="26" t="s">
        <v>68</v>
      </c>
      <c r="E20" s="27" t="s">
        <v>31</v>
      </c>
      <c r="F20" s="28" t="s">
        <v>34</v>
      </c>
      <c r="G20" s="30" t="s">
        <v>81</v>
      </c>
      <c r="H20" s="30" t="s">
        <v>96</v>
      </c>
      <c r="I20" s="26" t="s">
        <v>52</v>
      </c>
      <c r="J20" s="24">
        <v>80000</v>
      </c>
      <c r="K20" s="24">
        <v>7400.94</v>
      </c>
      <c r="L20" s="24">
        <v>25</v>
      </c>
      <c r="M20" s="24">
        <f t="shared" si="2"/>
        <v>2296</v>
      </c>
      <c r="N20" s="24">
        <f t="shared" si="0"/>
        <v>5679.9999999999991</v>
      </c>
      <c r="O20" s="24">
        <f t="shared" si="3"/>
        <v>880.00000000000011</v>
      </c>
      <c r="P20" s="24">
        <f t="shared" si="4"/>
        <v>2432</v>
      </c>
      <c r="Q20" s="24">
        <f t="shared" si="5"/>
        <v>5672</v>
      </c>
      <c r="R20" s="24"/>
      <c r="S20" s="24">
        <f t="shared" si="6"/>
        <v>16960</v>
      </c>
      <c r="T20" s="24">
        <f t="shared" si="7"/>
        <v>12153.939999999999</v>
      </c>
      <c r="U20" s="24">
        <f t="shared" si="1"/>
        <v>12232</v>
      </c>
      <c r="V20" s="24">
        <f t="shared" si="8"/>
        <v>67846.06</v>
      </c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s="13" customFormat="1" ht="30" x14ac:dyDescent="0.25">
      <c r="A21" s="1">
        <v>8</v>
      </c>
      <c r="B21" s="25" t="s">
        <v>43</v>
      </c>
      <c r="C21" s="25" t="s">
        <v>42</v>
      </c>
      <c r="D21" s="26" t="s">
        <v>68</v>
      </c>
      <c r="E21" s="27" t="s">
        <v>31</v>
      </c>
      <c r="F21" s="28" t="s">
        <v>35</v>
      </c>
      <c r="G21" s="30" t="s">
        <v>90</v>
      </c>
      <c r="H21" s="32" t="s">
        <v>102</v>
      </c>
      <c r="I21" s="26" t="s">
        <v>52</v>
      </c>
      <c r="J21" s="24">
        <v>70000</v>
      </c>
      <c r="K21" s="24">
        <v>5368.45</v>
      </c>
      <c r="L21" s="24">
        <v>25</v>
      </c>
      <c r="M21" s="24">
        <f t="shared" si="2"/>
        <v>2009</v>
      </c>
      <c r="N21" s="24">
        <f t="shared" si="0"/>
        <v>4970</v>
      </c>
      <c r="O21" s="24">
        <f t="shared" si="3"/>
        <v>770.00000000000011</v>
      </c>
      <c r="P21" s="24">
        <f t="shared" si="4"/>
        <v>2128</v>
      </c>
      <c r="Q21" s="24">
        <f t="shared" si="5"/>
        <v>4963</v>
      </c>
      <c r="R21" s="24">
        <v>0</v>
      </c>
      <c r="S21" s="24">
        <f t="shared" si="6"/>
        <v>14840</v>
      </c>
      <c r="T21" s="24">
        <f t="shared" si="7"/>
        <v>9530.4500000000007</v>
      </c>
      <c r="U21" s="24">
        <f t="shared" si="1"/>
        <v>10703</v>
      </c>
      <c r="V21" s="24">
        <f t="shared" si="8"/>
        <v>60469.55</v>
      </c>
      <c r="W21" s="14"/>
    </row>
    <row r="22" spans="1:31" s="13" customFormat="1" ht="20.25" customHeight="1" x14ac:dyDescent="0.25">
      <c r="A22" s="1">
        <v>9</v>
      </c>
      <c r="B22" s="26" t="s">
        <v>59</v>
      </c>
      <c r="C22" s="26" t="s">
        <v>24</v>
      </c>
      <c r="D22" s="26" t="s">
        <v>53</v>
      </c>
      <c r="E22" s="26" t="s">
        <v>25</v>
      </c>
      <c r="F22" s="28" t="s">
        <v>34</v>
      </c>
      <c r="G22" s="29">
        <v>45717</v>
      </c>
      <c r="H22" s="29">
        <v>45901</v>
      </c>
      <c r="I22" s="26" t="s">
        <v>52</v>
      </c>
      <c r="J22" s="24">
        <v>70000</v>
      </c>
      <c r="K22" s="31">
        <v>4682.2700000000004</v>
      </c>
      <c r="L22" s="24">
        <v>25</v>
      </c>
      <c r="M22" s="24">
        <f t="shared" si="2"/>
        <v>2009</v>
      </c>
      <c r="N22" s="24">
        <f t="shared" si="0"/>
        <v>4970</v>
      </c>
      <c r="O22" s="24">
        <f t="shared" si="3"/>
        <v>770.00000000000011</v>
      </c>
      <c r="P22" s="24">
        <f t="shared" si="4"/>
        <v>2128</v>
      </c>
      <c r="Q22" s="24">
        <f t="shared" si="5"/>
        <v>4963</v>
      </c>
      <c r="R22" s="24">
        <v>3430.92</v>
      </c>
      <c r="S22" s="24">
        <f t="shared" si="6"/>
        <v>14840</v>
      </c>
      <c r="T22" s="24">
        <f t="shared" si="7"/>
        <v>12275.19</v>
      </c>
      <c r="U22" s="24">
        <f t="shared" si="1"/>
        <v>10703</v>
      </c>
      <c r="V22" s="24">
        <f t="shared" si="8"/>
        <v>57724.81</v>
      </c>
      <c r="W22" s="14"/>
    </row>
    <row r="23" spans="1:31" s="13" customFormat="1" x14ac:dyDescent="0.25">
      <c r="A23" s="1">
        <v>10</v>
      </c>
      <c r="B23" s="26" t="s">
        <v>27</v>
      </c>
      <c r="C23" s="26" t="s">
        <v>28</v>
      </c>
      <c r="D23" s="26" t="s">
        <v>53</v>
      </c>
      <c r="E23" s="26" t="s">
        <v>25</v>
      </c>
      <c r="F23" s="28" t="s">
        <v>34</v>
      </c>
      <c r="G23" s="29">
        <v>45717</v>
      </c>
      <c r="H23" s="29">
        <v>45901</v>
      </c>
      <c r="I23" s="26" t="s">
        <v>52</v>
      </c>
      <c r="J23" s="24">
        <v>70000</v>
      </c>
      <c r="K23" s="24">
        <v>5368.45</v>
      </c>
      <c r="L23" s="24">
        <v>25</v>
      </c>
      <c r="M23" s="24">
        <f t="shared" si="2"/>
        <v>2009</v>
      </c>
      <c r="N23" s="24">
        <f t="shared" si="0"/>
        <v>4970</v>
      </c>
      <c r="O23" s="24">
        <f t="shared" si="3"/>
        <v>770.00000000000011</v>
      </c>
      <c r="P23" s="24">
        <f t="shared" si="4"/>
        <v>2128</v>
      </c>
      <c r="Q23" s="24">
        <f t="shared" si="5"/>
        <v>4963</v>
      </c>
      <c r="R23" s="24">
        <v>0</v>
      </c>
      <c r="S23" s="24">
        <f t="shared" si="6"/>
        <v>14840</v>
      </c>
      <c r="T23" s="24">
        <f t="shared" si="7"/>
        <v>9530.4500000000007</v>
      </c>
      <c r="U23" s="24">
        <f t="shared" si="1"/>
        <v>10703</v>
      </c>
      <c r="V23" s="24">
        <f t="shared" si="8"/>
        <v>60469.55</v>
      </c>
      <c r="W23" s="14"/>
    </row>
    <row r="24" spans="1:31" s="13" customFormat="1" x14ac:dyDescent="0.25">
      <c r="A24" s="1">
        <v>11</v>
      </c>
      <c r="B24" s="26" t="s">
        <v>99</v>
      </c>
      <c r="C24" s="26" t="s">
        <v>100</v>
      </c>
      <c r="D24" s="26" t="s">
        <v>101</v>
      </c>
      <c r="E24" s="26" t="s">
        <v>31</v>
      </c>
      <c r="F24" s="28" t="s">
        <v>34</v>
      </c>
      <c r="G24" s="30" t="s">
        <v>90</v>
      </c>
      <c r="H24" s="30" t="s">
        <v>102</v>
      </c>
      <c r="I24" s="26" t="s">
        <v>52</v>
      </c>
      <c r="J24" s="24">
        <v>70000</v>
      </c>
      <c r="K24" s="24">
        <v>5368.45</v>
      </c>
      <c r="L24" s="24">
        <v>25</v>
      </c>
      <c r="M24" s="24">
        <f t="shared" si="2"/>
        <v>2009</v>
      </c>
      <c r="N24" s="24">
        <f t="shared" si="0"/>
        <v>4970</v>
      </c>
      <c r="O24" s="24">
        <f t="shared" si="3"/>
        <v>770.00000000000011</v>
      </c>
      <c r="P24" s="24">
        <f t="shared" si="4"/>
        <v>2128</v>
      </c>
      <c r="Q24" s="24">
        <f t="shared" si="5"/>
        <v>4963</v>
      </c>
      <c r="R24" s="24"/>
      <c r="S24" s="24">
        <f t="shared" si="6"/>
        <v>14840</v>
      </c>
      <c r="T24" s="24">
        <f t="shared" si="7"/>
        <v>9530.4500000000007</v>
      </c>
      <c r="U24" s="24">
        <f t="shared" si="1"/>
        <v>10703</v>
      </c>
      <c r="V24" s="24">
        <f t="shared" si="8"/>
        <v>60469.55</v>
      </c>
      <c r="W24" s="14"/>
    </row>
    <row r="25" spans="1:31" s="13" customFormat="1" ht="30" x14ac:dyDescent="0.25">
      <c r="A25" s="1">
        <v>12</v>
      </c>
      <c r="B25" s="26" t="s">
        <v>86</v>
      </c>
      <c r="C25" s="26" t="s">
        <v>87</v>
      </c>
      <c r="D25" s="25" t="s">
        <v>88</v>
      </c>
      <c r="E25" s="25" t="s">
        <v>89</v>
      </c>
      <c r="F25" s="28" t="s">
        <v>35</v>
      </c>
      <c r="G25" s="32" t="s">
        <v>90</v>
      </c>
      <c r="H25" s="32" t="s">
        <v>102</v>
      </c>
      <c r="I25" s="26" t="s">
        <v>52</v>
      </c>
      <c r="J25" s="24">
        <v>65000</v>
      </c>
      <c r="K25" s="24">
        <v>4427.55</v>
      </c>
      <c r="L25" s="24">
        <v>25</v>
      </c>
      <c r="M25" s="24">
        <f t="shared" si="2"/>
        <v>1865.5</v>
      </c>
      <c r="N25" s="24">
        <f t="shared" si="0"/>
        <v>4615</v>
      </c>
      <c r="O25" s="24">
        <f t="shared" si="3"/>
        <v>715.00000000000011</v>
      </c>
      <c r="P25" s="24">
        <f t="shared" si="4"/>
        <v>1976</v>
      </c>
      <c r="Q25" s="24">
        <f t="shared" si="5"/>
        <v>4608.5</v>
      </c>
      <c r="R25" s="24"/>
      <c r="S25" s="24">
        <f t="shared" si="6"/>
        <v>13780</v>
      </c>
      <c r="T25" s="24">
        <f t="shared" si="7"/>
        <v>8294.0499999999993</v>
      </c>
      <c r="U25" s="24">
        <f t="shared" si="1"/>
        <v>9938.5</v>
      </c>
      <c r="V25" s="24">
        <f t="shared" si="8"/>
        <v>56705.95</v>
      </c>
      <c r="W25" s="14"/>
    </row>
    <row r="26" spans="1:31" s="13" customFormat="1" ht="30" x14ac:dyDescent="0.25">
      <c r="A26" s="1">
        <v>13</v>
      </c>
      <c r="B26" s="26" t="s">
        <v>77</v>
      </c>
      <c r="C26" s="25" t="s">
        <v>78</v>
      </c>
      <c r="D26" s="25" t="s">
        <v>80</v>
      </c>
      <c r="E26" s="26" t="s">
        <v>79</v>
      </c>
      <c r="F26" s="28" t="s">
        <v>35</v>
      </c>
      <c r="G26" s="32" t="s">
        <v>81</v>
      </c>
      <c r="H26" s="32" t="s">
        <v>97</v>
      </c>
      <c r="I26" s="26" t="s">
        <v>52</v>
      </c>
      <c r="J26" s="24">
        <v>60000</v>
      </c>
      <c r="K26" s="24">
        <v>3143.56</v>
      </c>
      <c r="L26" s="24">
        <v>25</v>
      </c>
      <c r="M26" s="24">
        <f t="shared" si="2"/>
        <v>1722</v>
      </c>
      <c r="N26" s="24">
        <f t="shared" si="0"/>
        <v>4260</v>
      </c>
      <c r="O26" s="24">
        <f t="shared" si="3"/>
        <v>660.00000000000011</v>
      </c>
      <c r="P26" s="24">
        <f t="shared" si="4"/>
        <v>1824</v>
      </c>
      <c r="Q26" s="24">
        <f t="shared" si="5"/>
        <v>4254</v>
      </c>
      <c r="R26" s="24">
        <v>1715.46</v>
      </c>
      <c r="S26" s="24">
        <f t="shared" si="6"/>
        <v>12720</v>
      </c>
      <c r="T26" s="24">
        <f t="shared" si="7"/>
        <v>8430.02</v>
      </c>
      <c r="U26" s="24">
        <f t="shared" si="1"/>
        <v>9174</v>
      </c>
      <c r="V26" s="24">
        <f t="shared" si="8"/>
        <v>51569.979999999996</v>
      </c>
      <c r="W26" s="14"/>
    </row>
    <row r="27" spans="1:31" s="13" customFormat="1" x14ac:dyDescent="0.25">
      <c r="A27" s="1">
        <v>14</v>
      </c>
      <c r="B27" s="25" t="s">
        <v>56</v>
      </c>
      <c r="C27" s="25" t="s">
        <v>58</v>
      </c>
      <c r="D27" s="26" t="s">
        <v>68</v>
      </c>
      <c r="E27" s="27" t="s">
        <v>57</v>
      </c>
      <c r="F27" s="28" t="s">
        <v>35</v>
      </c>
      <c r="G27" s="30" t="s">
        <v>90</v>
      </c>
      <c r="H27" s="32" t="s">
        <v>102</v>
      </c>
      <c r="I27" s="26" t="s">
        <v>52</v>
      </c>
      <c r="J27" s="24">
        <v>60000</v>
      </c>
      <c r="K27" s="24">
        <v>3486.65</v>
      </c>
      <c r="L27" s="24">
        <v>25</v>
      </c>
      <c r="M27" s="24">
        <f t="shared" si="2"/>
        <v>1722</v>
      </c>
      <c r="N27" s="24">
        <f t="shared" si="0"/>
        <v>4260</v>
      </c>
      <c r="O27" s="24">
        <f t="shared" si="3"/>
        <v>660.00000000000011</v>
      </c>
      <c r="P27" s="24">
        <f t="shared" si="4"/>
        <v>1824</v>
      </c>
      <c r="Q27" s="24">
        <f t="shared" si="5"/>
        <v>4254</v>
      </c>
      <c r="R27" s="24">
        <v>0</v>
      </c>
      <c r="S27" s="24">
        <f>M27+N27+O27+P27+Q27</f>
        <v>12720</v>
      </c>
      <c r="T27" s="24">
        <f>K27+L27+M27+P27+R27</f>
        <v>7057.65</v>
      </c>
      <c r="U27" s="24">
        <f t="shared" si="1"/>
        <v>9174</v>
      </c>
      <c r="V27" s="24">
        <f>J27-T27</f>
        <v>52942.35</v>
      </c>
      <c r="W27" s="14"/>
    </row>
    <row r="28" spans="1:31" s="13" customFormat="1" x14ac:dyDescent="0.25">
      <c r="A28" s="1">
        <v>15</v>
      </c>
      <c r="B28" s="25" t="s">
        <v>44</v>
      </c>
      <c r="C28" s="25" t="s">
        <v>45</v>
      </c>
      <c r="D28" s="26" t="s">
        <v>53</v>
      </c>
      <c r="E28" s="27" t="s">
        <v>31</v>
      </c>
      <c r="F28" s="28" t="s">
        <v>35</v>
      </c>
      <c r="G28" s="30">
        <v>45796</v>
      </c>
      <c r="H28" s="30">
        <v>45980</v>
      </c>
      <c r="I28" s="26" t="s">
        <v>52</v>
      </c>
      <c r="J28" s="24">
        <v>60000</v>
      </c>
      <c r="K28" s="24">
        <v>3486.65</v>
      </c>
      <c r="L28" s="24">
        <v>25</v>
      </c>
      <c r="M28" s="24">
        <f t="shared" si="2"/>
        <v>1722</v>
      </c>
      <c r="N28" s="24">
        <f t="shared" si="0"/>
        <v>4260</v>
      </c>
      <c r="O28" s="24">
        <f t="shared" si="3"/>
        <v>660.00000000000011</v>
      </c>
      <c r="P28" s="24">
        <f t="shared" si="4"/>
        <v>1824</v>
      </c>
      <c r="Q28" s="24">
        <f t="shared" si="5"/>
        <v>4254</v>
      </c>
      <c r="R28" s="24">
        <v>0</v>
      </c>
      <c r="S28" s="24">
        <f>M28+N28+O28+P28+Q28</f>
        <v>12720</v>
      </c>
      <c r="T28" s="24">
        <f>K28+L28+M28+P28+R28</f>
        <v>7057.65</v>
      </c>
      <c r="U28" s="24">
        <f t="shared" si="1"/>
        <v>9174</v>
      </c>
      <c r="V28" s="24">
        <f>J28-T28</f>
        <v>52942.35</v>
      </c>
      <c r="W28" s="14"/>
    </row>
    <row r="29" spans="1:31" s="13" customFormat="1" x14ac:dyDescent="0.25">
      <c r="A29" s="1">
        <v>16</v>
      </c>
      <c r="B29" s="25" t="s">
        <v>46</v>
      </c>
      <c r="C29" s="25" t="s">
        <v>47</v>
      </c>
      <c r="D29" s="26" t="s">
        <v>68</v>
      </c>
      <c r="E29" s="27" t="s">
        <v>31</v>
      </c>
      <c r="F29" s="28" t="s">
        <v>35</v>
      </c>
      <c r="G29" s="30">
        <v>45735</v>
      </c>
      <c r="H29" s="30">
        <v>45919</v>
      </c>
      <c r="I29" s="26" t="s">
        <v>52</v>
      </c>
      <c r="J29" s="24">
        <v>60000</v>
      </c>
      <c r="K29" s="24">
        <v>3486.65</v>
      </c>
      <c r="L29" s="24">
        <v>25</v>
      </c>
      <c r="M29" s="24">
        <f t="shared" si="2"/>
        <v>1722</v>
      </c>
      <c r="N29" s="24">
        <f t="shared" si="0"/>
        <v>4260</v>
      </c>
      <c r="O29" s="24">
        <f t="shared" si="3"/>
        <v>660.00000000000011</v>
      </c>
      <c r="P29" s="24">
        <f t="shared" si="4"/>
        <v>1824</v>
      </c>
      <c r="Q29" s="24">
        <f t="shared" si="5"/>
        <v>4254</v>
      </c>
      <c r="R29" s="24">
        <v>0</v>
      </c>
      <c r="S29" s="24">
        <f>M29+N29+O29+P29+Q29</f>
        <v>12720</v>
      </c>
      <c r="T29" s="24">
        <f>K29+L29+M29+P29+R29</f>
        <v>7057.65</v>
      </c>
      <c r="U29" s="24">
        <f t="shared" si="1"/>
        <v>9174</v>
      </c>
      <c r="V29" s="24">
        <f>J29-T29</f>
        <v>52942.35</v>
      </c>
      <c r="W29" s="14"/>
    </row>
    <row r="30" spans="1:31" s="13" customFormat="1" x14ac:dyDescent="0.25">
      <c r="A30" s="1">
        <v>17</v>
      </c>
      <c r="B30" s="26" t="s">
        <v>29</v>
      </c>
      <c r="C30" s="26" t="s">
        <v>30</v>
      </c>
      <c r="D30" s="26" t="s">
        <v>53</v>
      </c>
      <c r="E30" s="26" t="s">
        <v>31</v>
      </c>
      <c r="F30" s="28" t="s">
        <v>35</v>
      </c>
      <c r="G30" s="30">
        <v>45778</v>
      </c>
      <c r="H30" s="30">
        <v>45962</v>
      </c>
      <c r="I30" s="26" t="s">
        <v>52</v>
      </c>
      <c r="J30" s="24">
        <v>60000</v>
      </c>
      <c r="K30" s="24">
        <v>3143.56</v>
      </c>
      <c r="L30" s="24">
        <v>25</v>
      </c>
      <c r="M30" s="24">
        <f t="shared" si="2"/>
        <v>1722</v>
      </c>
      <c r="N30" s="24">
        <f t="shared" si="0"/>
        <v>4260</v>
      </c>
      <c r="O30" s="24">
        <f t="shared" si="3"/>
        <v>660.00000000000011</v>
      </c>
      <c r="P30" s="24">
        <f t="shared" si="4"/>
        <v>1824</v>
      </c>
      <c r="Q30" s="24">
        <f t="shared" si="5"/>
        <v>4254</v>
      </c>
      <c r="R30" s="24">
        <v>1715.46</v>
      </c>
      <c r="S30" s="24">
        <f>M30+N30+O30+P30+Q30</f>
        <v>12720</v>
      </c>
      <c r="T30" s="24">
        <f>K30+L30+M30+P30+R30</f>
        <v>8430.02</v>
      </c>
      <c r="U30" s="24">
        <f t="shared" si="1"/>
        <v>9174</v>
      </c>
      <c r="V30" s="24">
        <f>J30-T30</f>
        <v>51569.979999999996</v>
      </c>
      <c r="W30" s="14"/>
    </row>
    <row r="31" spans="1:31" s="13" customFormat="1" x14ac:dyDescent="0.25">
      <c r="A31" s="1">
        <v>18</v>
      </c>
      <c r="B31" s="26" t="s">
        <v>91</v>
      </c>
      <c r="C31" s="25" t="s">
        <v>92</v>
      </c>
      <c r="D31" s="25" t="s">
        <v>68</v>
      </c>
      <c r="E31" s="26" t="s">
        <v>31</v>
      </c>
      <c r="F31" s="28" t="s">
        <v>35</v>
      </c>
      <c r="G31" s="32" t="s">
        <v>93</v>
      </c>
      <c r="H31" s="32" t="s">
        <v>103</v>
      </c>
      <c r="I31" s="26" t="s">
        <v>52</v>
      </c>
      <c r="J31" s="24">
        <v>50000</v>
      </c>
      <c r="K31" s="24">
        <v>1854</v>
      </c>
      <c r="L31" s="24">
        <v>25</v>
      </c>
      <c r="M31" s="24">
        <f t="shared" si="2"/>
        <v>1435</v>
      </c>
      <c r="N31" s="24">
        <f t="shared" si="0"/>
        <v>3549.9999999999995</v>
      </c>
      <c r="O31" s="24">
        <f t="shared" si="3"/>
        <v>550</v>
      </c>
      <c r="P31" s="24">
        <f t="shared" si="4"/>
        <v>1520</v>
      </c>
      <c r="Q31" s="24">
        <f t="shared" si="5"/>
        <v>3545.0000000000005</v>
      </c>
      <c r="R31" s="24"/>
      <c r="S31" s="24">
        <f t="shared" si="6"/>
        <v>10600</v>
      </c>
      <c r="T31" s="24">
        <f t="shared" si="7"/>
        <v>4834</v>
      </c>
      <c r="U31" s="24">
        <f t="shared" si="1"/>
        <v>7645</v>
      </c>
      <c r="V31" s="24">
        <f t="shared" si="8"/>
        <v>45166</v>
      </c>
      <c r="W31" s="14"/>
    </row>
    <row r="32" spans="1:31" s="13" customFormat="1" x14ac:dyDescent="0.25">
      <c r="A32" s="1">
        <v>19</v>
      </c>
      <c r="B32" s="26" t="s">
        <v>83</v>
      </c>
      <c r="C32" s="25" t="s">
        <v>82</v>
      </c>
      <c r="D32" s="25" t="s">
        <v>68</v>
      </c>
      <c r="E32" s="26" t="s">
        <v>31</v>
      </c>
      <c r="F32" s="28" t="s">
        <v>35</v>
      </c>
      <c r="G32" s="32" t="s">
        <v>84</v>
      </c>
      <c r="H32" s="32" t="s">
        <v>98</v>
      </c>
      <c r="I32" s="26" t="s">
        <v>52</v>
      </c>
      <c r="J32" s="24">
        <v>45000</v>
      </c>
      <c r="K32" s="24">
        <v>1148.33</v>
      </c>
      <c r="L32" s="24">
        <v>25</v>
      </c>
      <c r="M32" s="24">
        <f t="shared" si="2"/>
        <v>1291.5</v>
      </c>
      <c r="N32" s="24">
        <f t="shared" si="0"/>
        <v>3194.9999999999995</v>
      </c>
      <c r="O32" s="24">
        <f t="shared" si="3"/>
        <v>495.00000000000006</v>
      </c>
      <c r="P32" s="24">
        <f t="shared" si="4"/>
        <v>1368</v>
      </c>
      <c r="Q32" s="24">
        <f t="shared" si="5"/>
        <v>3190.5</v>
      </c>
      <c r="R32" s="24"/>
      <c r="S32" s="24">
        <f t="shared" si="6"/>
        <v>9540</v>
      </c>
      <c r="T32" s="24">
        <f t="shared" si="7"/>
        <v>3832.83</v>
      </c>
      <c r="U32" s="24">
        <f t="shared" si="1"/>
        <v>6880.5</v>
      </c>
      <c r="V32" s="24">
        <f t="shared" si="8"/>
        <v>41167.17</v>
      </c>
      <c r="W32" s="14"/>
    </row>
    <row r="33" spans="1:23" s="13" customFormat="1" x14ac:dyDescent="0.25">
      <c r="A33" s="1">
        <v>20</v>
      </c>
      <c r="B33" s="26" t="s">
        <v>64</v>
      </c>
      <c r="C33" s="26" t="s">
        <v>65</v>
      </c>
      <c r="D33" s="26" t="s">
        <v>53</v>
      </c>
      <c r="E33" s="26" t="s">
        <v>31</v>
      </c>
      <c r="F33" s="28" t="s">
        <v>34</v>
      </c>
      <c r="G33" s="29">
        <v>45717</v>
      </c>
      <c r="H33" s="29">
        <v>45901</v>
      </c>
      <c r="I33" s="26" t="s">
        <v>52</v>
      </c>
      <c r="J33" s="24">
        <v>40000</v>
      </c>
      <c r="K33" s="24">
        <v>185.33</v>
      </c>
      <c r="L33" s="24">
        <v>25</v>
      </c>
      <c r="M33" s="24">
        <f t="shared" si="2"/>
        <v>1148</v>
      </c>
      <c r="N33" s="24">
        <f t="shared" si="0"/>
        <v>2839.9999999999995</v>
      </c>
      <c r="O33" s="24">
        <f t="shared" si="3"/>
        <v>440.00000000000006</v>
      </c>
      <c r="P33" s="24">
        <f t="shared" si="4"/>
        <v>1216</v>
      </c>
      <c r="Q33" s="24">
        <f t="shared" si="5"/>
        <v>2836</v>
      </c>
      <c r="R33" s="24">
        <v>1715.46</v>
      </c>
      <c r="S33" s="24">
        <f t="shared" si="6"/>
        <v>8480</v>
      </c>
      <c r="T33" s="24">
        <f t="shared" si="7"/>
        <v>4289.79</v>
      </c>
      <c r="U33" s="24">
        <f t="shared" si="1"/>
        <v>6116</v>
      </c>
      <c r="V33" s="24">
        <f t="shared" si="8"/>
        <v>35710.21</v>
      </c>
      <c r="W33" s="14"/>
    </row>
    <row r="34" spans="1:23" s="13" customFormat="1" x14ac:dyDescent="0.25">
      <c r="A34" s="1">
        <v>21</v>
      </c>
      <c r="B34" s="26" t="s">
        <v>66</v>
      </c>
      <c r="C34" s="26" t="s">
        <v>67</v>
      </c>
      <c r="D34" s="26" t="s">
        <v>68</v>
      </c>
      <c r="E34" s="26" t="s">
        <v>31</v>
      </c>
      <c r="F34" s="28" t="s">
        <v>35</v>
      </c>
      <c r="G34" s="30" t="s">
        <v>90</v>
      </c>
      <c r="H34" s="32" t="s">
        <v>102</v>
      </c>
      <c r="I34" s="26" t="s">
        <v>52</v>
      </c>
      <c r="J34" s="24">
        <v>40000</v>
      </c>
      <c r="K34" s="24">
        <v>442.65</v>
      </c>
      <c r="L34" s="24">
        <v>25</v>
      </c>
      <c r="M34" s="24">
        <f t="shared" si="2"/>
        <v>1148</v>
      </c>
      <c r="N34" s="24">
        <f t="shared" si="0"/>
        <v>2839.9999999999995</v>
      </c>
      <c r="O34" s="24">
        <f t="shared" si="3"/>
        <v>440.00000000000006</v>
      </c>
      <c r="P34" s="24">
        <f t="shared" si="4"/>
        <v>1216</v>
      </c>
      <c r="Q34" s="24">
        <f t="shared" si="5"/>
        <v>2836</v>
      </c>
      <c r="R34" s="24">
        <v>0</v>
      </c>
      <c r="S34" s="24">
        <f t="shared" si="6"/>
        <v>8480</v>
      </c>
      <c r="T34" s="24">
        <f t="shared" si="7"/>
        <v>2831.65</v>
      </c>
      <c r="U34" s="24">
        <f t="shared" si="1"/>
        <v>6116</v>
      </c>
      <c r="V34" s="24">
        <f t="shared" si="8"/>
        <v>37168.35</v>
      </c>
      <c r="W34" s="14"/>
    </row>
    <row r="35" spans="1:23" s="13" customFormat="1" x14ac:dyDescent="0.25">
      <c r="A35" s="1">
        <v>22</v>
      </c>
      <c r="B35" s="26" t="s">
        <v>69</v>
      </c>
      <c r="C35" s="26" t="s">
        <v>70</v>
      </c>
      <c r="D35" s="26" t="s">
        <v>68</v>
      </c>
      <c r="E35" s="26" t="s">
        <v>31</v>
      </c>
      <c r="F35" s="28" t="s">
        <v>35</v>
      </c>
      <c r="G35" s="30" t="s">
        <v>90</v>
      </c>
      <c r="H35" s="32" t="s">
        <v>102</v>
      </c>
      <c r="I35" s="26" t="s">
        <v>52</v>
      </c>
      <c r="J35" s="24">
        <v>40000</v>
      </c>
      <c r="K35" s="24">
        <v>442.65</v>
      </c>
      <c r="L35" s="24">
        <v>25</v>
      </c>
      <c r="M35" s="24">
        <f t="shared" si="2"/>
        <v>1148</v>
      </c>
      <c r="N35" s="24">
        <f t="shared" si="0"/>
        <v>2839.9999999999995</v>
      </c>
      <c r="O35" s="24">
        <f t="shared" si="3"/>
        <v>440.00000000000006</v>
      </c>
      <c r="P35" s="24">
        <f t="shared" si="4"/>
        <v>1216</v>
      </c>
      <c r="Q35" s="24">
        <f t="shared" si="5"/>
        <v>2836</v>
      </c>
      <c r="R35" s="24">
        <v>0</v>
      </c>
      <c r="S35" s="24">
        <f t="shared" si="6"/>
        <v>8480</v>
      </c>
      <c r="T35" s="24">
        <f t="shared" si="7"/>
        <v>2831.65</v>
      </c>
      <c r="U35" s="24">
        <f t="shared" si="1"/>
        <v>6116</v>
      </c>
      <c r="V35" s="24">
        <f t="shared" si="8"/>
        <v>37168.35</v>
      </c>
      <c r="W35" s="14"/>
    </row>
    <row r="36" spans="1:23" s="13" customFormat="1" x14ac:dyDescent="0.25">
      <c r="A36" s="1">
        <v>23</v>
      </c>
      <c r="B36" s="26" t="s">
        <v>71</v>
      </c>
      <c r="C36" s="26" t="s">
        <v>72</v>
      </c>
      <c r="D36" s="26" t="s">
        <v>53</v>
      </c>
      <c r="E36" s="26" t="s">
        <v>31</v>
      </c>
      <c r="F36" s="28" t="s">
        <v>35</v>
      </c>
      <c r="G36" s="29">
        <v>45627</v>
      </c>
      <c r="H36" s="29">
        <v>45809</v>
      </c>
      <c r="I36" s="26" t="s">
        <v>52</v>
      </c>
      <c r="J36" s="24">
        <v>40000</v>
      </c>
      <c r="K36" s="24">
        <v>442.65</v>
      </c>
      <c r="L36" s="24">
        <v>25</v>
      </c>
      <c r="M36" s="24">
        <f t="shared" si="2"/>
        <v>1148</v>
      </c>
      <c r="N36" s="24">
        <f t="shared" si="0"/>
        <v>2839.9999999999995</v>
      </c>
      <c r="O36" s="24">
        <f t="shared" si="3"/>
        <v>440.00000000000006</v>
      </c>
      <c r="P36" s="24">
        <f t="shared" si="4"/>
        <v>1216</v>
      </c>
      <c r="Q36" s="24">
        <f t="shared" si="5"/>
        <v>2836</v>
      </c>
      <c r="R36" s="24">
        <v>0</v>
      </c>
      <c r="S36" s="24">
        <f t="shared" si="6"/>
        <v>8480</v>
      </c>
      <c r="T36" s="24">
        <f t="shared" si="7"/>
        <v>2831.65</v>
      </c>
      <c r="U36" s="24">
        <f t="shared" si="1"/>
        <v>6116</v>
      </c>
      <c r="V36" s="24">
        <f t="shared" si="8"/>
        <v>37168.35</v>
      </c>
      <c r="W36" s="14"/>
    </row>
    <row r="37" spans="1:23" s="15" customFormat="1" ht="15.75" thickBot="1" x14ac:dyDescent="0.3">
      <c r="A37" s="17"/>
      <c r="B37" s="33"/>
      <c r="C37" s="34"/>
      <c r="D37" s="34"/>
      <c r="E37" s="34" t="s">
        <v>48</v>
      </c>
      <c r="F37" s="35"/>
      <c r="G37" s="36"/>
      <c r="H37" s="36"/>
      <c r="I37" s="34"/>
      <c r="J37" s="23">
        <f t="shared" ref="J37:R37" si="9">SUM(J14:J36)</f>
        <v>1475000</v>
      </c>
      <c r="K37" s="23">
        <f t="shared" si="9"/>
        <v>101383.93999999996</v>
      </c>
      <c r="L37" s="23">
        <f t="shared" si="9"/>
        <v>575</v>
      </c>
      <c r="M37" s="23">
        <f t="shared" si="9"/>
        <v>42332.5</v>
      </c>
      <c r="N37" s="23">
        <f t="shared" si="9"/>
        <v>104725</v>
      </c>
      <c r="O37" s="23">
        <f t="shared" si="9"/>
        <v>16188.691200000001</v>
      </c>
      <c r="P37" s="23">
        <f t="shared" si="9"/>
        <v>44840</v>
      </c>
      <c r="Q37" s="23">
        <f t="shared" si="9"/>
        <v>104577.5</v>
      </c>
      <c r="R37" s="23">
        <f t="shared" si="9"/>
        <v>10292.759999999998</v>
      </c>
      <c r="S37" s="40">
        <f t="shared" si="6"/>
        <v>312663.6912</v>
      </c>
      <c r="T37" s="23">
        <f>SUM(T14:T36)</f>
        <v>199424.19999999992</v>
      </c>
      <c r="U37" s="23">
        <f>SUM(U14:U36)</f>
        <v>225491.1912</v>
      </c>
      <c r="V37" s="37">
        <f>SUM(V14:V36)</f>
        <v>1275575.8000000003</v>
      </c>
    </row>
    <row r="38" spans="1:23" s="2" customFormat="1" x14ac:dyDescent="0.25">
      <c r="F38" s="9"/>
      <c r="J38" s="18"/>
      <c r="K38" s="3"/>
      <c r="L38" s="3"/>
      <c r="M38" s="3"/>
      <c r="N38" s="6"/>
      <c r="O38" s="3"/>
      <c r="P38" s="3"/>
      <c r="Q38" s="3"/>
      <c r="R38" s="3"/>
      <c r="S38" s="3"/>
      <c r="T38" s="3"/>
      <c r="U38" s="3"/>
      <c r="V38" s="3"/>
    </row>
    <row r="39" spans="1:23" s="2" customFormat="1" x14ac:dyDescent="0.25">
      <c r="F39" s="9"/>
      <c r="G39" s="39"/>
      <c r="J39" s="3"/>
      <c r="K39" s="3"/>
      <c r="L39" s="3"/>
      <c r="M39" s="3"/>
      <c r="N39" s="6"/>
      <c r="O39" s="3"/>
      <c r="P39" s="3"/>
      <c r="Q39" s="3"/>
      <c r="R39" s="3"/>
      <c r="S39" s="3"/>
      <c r="T39" s="3"/>
      <c r="U39" s="3"/>
      <c r="V39" s="3"/>
    </row>
    <row r="40" spans="1:23" s="2" customFormat="1" x14ac:dyDescent="0.25">
      <c r="F40" s="9"/>
      <c r="J40" s="3"/>
      <c r="K40" s="3"/>
      <c r="L40" s="3"/>
      <c r="M40" s="3"/>
      <c r="N40" s="6"/>
      <c r="O40" s="3"/>
      <c r="P40" s="3"/>
      <c r="Q40" s="3"/>
      <c r="R40" s="3"/>
      <c r="S40" s="3"/>
      <c r="T40" s="3"/>
      <c r="U40" s="3"/>
      <c r="V40" s="3"/>
    </row>
    <row r="41" spans="1:23" s="2" customFormat="1" x14ac:dyDescent="0.25">
      <c r="F41" s="9"/>
      <c r="J41" s="3"/>
      <c r="K41" s="3"/>
      <c r="L41" s="3"/>
      <c r="M41" s="3"/>
      <c r="N41" s="6"/>
      <c r="O41" s="3"/>
      <c r="P41" s="3"/>
      <c r="Q41" s="3"/>
      <c r="R41" s="3"/>
      <c r="S41" s="3"/>
      <c r="T41" s="3"/>
      <c r="U41" s="3"/>
      <c r="V41" s="3"/>
    </row>
    <row r="42" spans="1:23" s="2" customFormat="1" x14ac:dyDescent="0.25">
      <c r="B42" s="12"/>
      <c r="C42" s="12"/>
      <c r="D42" s="12"/>
      <c r="F42" s="9"/>
      <c r="J42" s="3"/>
      <c r="K42" s="3"/>
      <c r="L42" s="3"/>
      <c r="M42" s="3"/>
      <c r="N42" s="6"/>
      <c r="O42" s="3"/>
      <c r="P42" s="3"/>
      <c r="Q42" s="3"/>
      <c r="R42" s="3"/>
      <c r="S42" s="3"/>
      <c r="T42" s="3"/>
      <c r="U42" s="3"/>
      <c r="V42" s="3"/>
    </row>
    <row r="43" spans="1:23" s="2" customFormat="1" x14ac:dyDescent="0.25">
      <c r="B43" s="59"/>
      <c r="C43" s="59"/>
      <c r="D43" s="59"/>
      <c r="F43" s="9"/>
      <c r="J43" s="3"/>
      <c r="K43" s="3"/>
      <c r="L43" s="3"/>
      <c r="M43" s="3"/>
      <c r="N43" s="6"/>
      <c r="O43" s="3"/>
      <c r="P43" s="3"/>
      <c r="Q43" s="3"/>
      <c r="R43" s="3"/>
      <c r="S43" s="3"/>
      <c r="T43" s="3"/>
      <c r="U43" s="3"/>
      <c r="V43" s="3"/>
    </row>
    <row r="44" spans="1:23" ht="15" customHeight="1" x14ac:dyDescent="0.25">
      <c r="B44" s="49" t="s">
        <v>49</v>
      </c>
      <c r="C44" s="49"/>
      <c r="D44" s="49"/>
      <c r="O44" s="5"/>
      <c r="P44" s="5"/>
      <c r="Q44" s="5"/>
      <c r="S44" s="5"/>
    </row>
    <row r="45" spans="1:23" ht="15" customHeight="1" x14ac:dyDescent="0.25">
      <c r="B45" s="62" t="s">
        <v>50</v>
      </c>
      <c r="C45" s="62"/>
      <c r="D45" s="62"/>
      <c r="F45" s="4"/>
    </row>
    <row r="46" spans="1:23" ht="15" customHeight="1" x14ac:dyDescent="0.25">
      <c r="B46" s="63" t="s">
        <v>51</v>
      </c>
      <c r="C46" s="63"/>
      <c r="D46" s="63"/>
      <c r="F46" s="4"/>
    </row>
    <row r="47" spans="1:23" ht="14.25" customHeight="1" x14ac:dyDescent="0.25">
      <c r="B47" s="64"/>
      <c r="C47" s="64"/>
      <c r="D47" s="64"/>
      <c r="F47" s="1"/>
    </row>
    <row r="48" spans="1:23" ht="15" customHeight="1" x14ac:dyDescent="0.25">
      <c r="B48" s="65"/>
      <c r="C48" s="65"/>
      <c r="D48" s="65"/>
      <c r="F48" s="1"/>
    </row>
    <row r="49" spans="2:6" x14ac:dyDescent="0.25">
      <c r="B49" s="66"/>
      <c r="C49" s="66"/>
      <c r="D49" s="66"/>
      <c r="E49" s="11"/>
    </row>
    <row r="51" spans="2:6" ht="31.5" customHeight="1" x14ac:dyDescent="0.25"/>
    <row r="60" spans="2:6" x14ac:dyDescent="0.25">
      <c r="B60" s="7"/>
      <c r="C60" s="7"/>
      <c r="D60" s="7"/>
      <c r="E60" s="7"/>
      <c r="F60" s="10"/>
    </row>
    <row r="61" spans="2:6" ht="33.75" x14ac:dyDescent="0.5">
      <c r="B61" s="67"/>
      <c r="C61" s="67"/>
      <c r="D61" s="67"/>
      <c r="E61" s="67"/>
      <c r="F61" s="22"/>
    </row>
    <row r="62" spans="2:6" ht="31.5" x14ac:dyDescent="0.5">
      <c r="B62" s="60"/>
      <c r="C62" s="60"/>
      <c r="D62" s="60"/>
      <c r="E62" s="60"/>
      <c r="F62" s="20"/>
    </row>
    <row r="63" spans="2:6" ht="31.5" customHeight="1" x14ac:dyDescent="0.25">
      <c r="B63" s="61"/>
      <c r="C63" s="61"/>
      <c r="D63" s="61"/>
      <c r="E63" s="61"/>
      <c r="F63" s="21"/>
    </row>
  </sheetData>
  <mergeCells count="34">
    <mergeCell ref="B62:E62"/>
    <mergeCell ref="B63:E63"/>
    <mergeCell ref="B45:D45"/>
    <mergeCell ref="B46:D46"/>
    <mergeCell ref="B47:D47"/>
    <mergeCell ref="B48:D48"/>
    <mergeCell ref="B49:D49"/>
    <mergeCell ref="B61:E61"/>
    <mergeCell ref="B44:D44"/>
    <mergeCell ref="L11:L13"/>
    <mergeCell ref="M11:S11"/>
    <mergeCell ref="T11:U11"/>
    <mergeCell ref="V11:V13"/>
    <mergeCell ref="F12:F13"/>
    <mergeCell ref="G12:G13"/>
    <mergeCell ref="H12:H13"/>
    <mergeCell ref="M12:N12"/>
    <mergeCell ref="O12:O13"/>
    <mergeCell ref="P12:Q12"/>
    <mergeCell ref="R12:R13"/>
    <mergeCell ref="S12:S13"/>
    <mergeCell ref="T12:T13"/>
    <mergeCell ref="U12:U13"/>
    <mergeCell ref="B43:D43"/>
    <mergeCell ref="B9:V9"/>
    <mergeCell ref="A10:V10"/>
    <mergeCell ref="B11:B13"/>
    <mergeCell ref="C11:C13"/>
    <mergeCell ref="D11:D13"/>
    <mergeCell ref="E11:E13"/>
    <mergeCell ref="G11:H11"/>
    <mergeCell ref="I11:I13"/>
    <mergeCell ref="J11:J13"/>
    <mergeCell ref="K11:K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2025-05-29T19:51:26Z</cp:lastPrinted>
  <dcterms:created xsi:type="dcterms:W3CDTF">2017-12-18T15:06:55Z</dcterms:created>
  <dcterms:modified xsi:type="dcterms:W3CDTF">2025-05-30T14:07:58Z</dcterms:modified>
</cp:coreProperties>
</file>